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\\deventer.intern\usr\homes\KayaG\Documenten\"/>
    </mc:Choice>
  </mc:AlternateContent>
  <xr:revisionPtr revIDLastSave="0" documentId="8_{B3907831-86C4-4DD0-949A-912E98D30F1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Invulblad" sheetId="1" r:id="rId1"/>
    <sheet name="Blad2" sheetId="3" state="hidden" r:id="rId2"/>
    <sheet name="Blad1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  <c r="B22" i="1"/>
  <c r="B10" i="1" l="1"/>
  <c r="H22" i="1"/>
  <c r="H16" i="1"/>
  <c r="H10" i="1"/>
  <c r="F10" i="1"/>
  <c r="D22" i="1"/>
  <c r="D16" i="1"/>
  <c r="D10" i="1"/>
  <c r="B16" i="1"/>
  <c r="H11" i="1" l="1"/>
  <c r="B11" i="1"/>
  <c r="D11" i="1"/>
  <c r="F11" i="1"/>
  <c r="F31" i="1" s="1"/>
  <c r="D17" i="1"/>
  <c r="B17" i="1"/>
  <c r="H17" i="1"/>
  <c r="B23" i="1"/>
  <c r="D23" i="1"/>
  <c r="H23" i="1"/>
  <c r="B29" i="1"/>
  <c r="H31" i="1" l="1"/>
  <c r="B31" i="1"/>
  <c r="D31" i="1"/>
  <c r="B34" i="1" l="1"/>
</calcChain>
</file>

<file path=xl/sharedStrings.xml><?xml version="1.0" encoding="utf-8"?>
<sst xmlns="http://schemas.openxmlformats.org/spreadsheetml/2006/main" count="88" uniqueCount="34">
  <si>
    <t>Voor- en Vroegschoolse Educatie</t>
  </si>
  <si>
    <t>Sociaal Medische Indicatie</t>
  </si>
  <si>
    <t>Peuterspelen</t>
  </si>
  <si>
    <t>Opvang bij Re-integratie</t>
  </si>
  <si>
    <t>Geregistreerde VVE-kindercentra</t>
  </si>
  <si>
    <t>Dagopvang</t>
  </si>
  <si>
    <t>Totaal aantal plaatsen</t>
  </si>
  <si>
    <t>Totaal aantal uren</t>
  </si>
  <si>
    <t xml:space="preserve">Aangevraagde subsidie </t>
  </si>
  <si>
    <t>Aangevraagde subsidie</t>
  </si>
  <si>
    <t>Niet geregistreerde VVE-kindercentra</t>
  </si>
  <si>
    <t>Gastouder dagopvang/ gastouder BSO</t>
  </si>
  <si>
    <t>Geregistreerde VVE-kindercentra (ouder met KOT)</t>
  </si>
  <si>
    <t>BSO</t>
  </si>
  <si>
    <t>Niet geregistreerde VVE-kindercentra (ouder met KOT)</t>
  </si>
  <si>
    <t>Subtotaal</t>
  </si>
  <si>
    <t>Eerste</t>
  </si>
  <si>
    <t>Tweede</t>
  </si>
  <si>
    <t>Maximale subsidie*</t>
  </si>
  <si>
    <t>SMI</t>
  </si>
  <si>
    <t>Re-Integratie</t>
  </si>
  <si>
    <t>VVE</t>
  </si>
  <si>
    <t>Geregistreerde VVE</t>
  </si>
  <si>
    <t>Niet geregistreerde VVE</t>
  </si>
  <si>
    <t>Geregistreerde VVE+KOT</t>
  </si>
  <si>
    <t>Niet geregistreerde VVE+KOT</t>
  </si>
  <si>
    <t>Gastouder dagopvang / gastouder BSO</t>
  </si>
  <si>
    <t xml:space="preserve">Totaal subsidie </t>
  </si>
  <si>
    <t>Opgave 2020</t>
  </si>
  <si>
    <t>*Maximale subsidie per kind per jaar:
1. Geregistreerde VVE-kindcentra € 7.006,72
2. Niet geregistreerde VVE-kindcentra € 5.267,92
3. Geregistreerde VVE-kindcentra ouders met Kinderopvangtoeslag € 4.375,98
4. Niet geregistreerde VVE-kindcentra ouders met Kinderopvangtoeslag € 2.633,96</t>
  </si>
  <si>
    <t>*Maximale subsidie per kind per jaar:
1. Dagopvang € 22.549,20
2. Gastouder dagopvang/gastouder BSO € 17.305,20
3. BSO € 8.760,96</t>
  </si>
  <si>
    <t>*Maximale subsidie per kind per jaar:
1. € 2.290,40</t>
  </si>
  <si>
    <t xml:space="preserve">*Maximale subsidie per kind per jaar:
1. Dagopvang € 901,97
2. Gastouder dagopvang/gastouder BSO € 692,21
3. BSO € 350,44
</t>
  </si>
  <si>
    <t>Berekening aanvraag EXTRA Kindplekken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</si>
</sst>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\ * #,##0.00_);_(&quot;€&quot;\ * \(#,##0.00\);_(&quot;€&quot;\ * &quot;-&quot;??_);_(@_)"/>
    <numFmt numFmtId="165" formatCode="&quot;€ &quot;#,##0.00"/>
  </numFmts>
  <fonts count="9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0"/>
      <name val="Arial"/>
      <family val="2"/>
    </font>
    <font>
      <sz val="11"/>
      <color rgb="FFFF0000"/>
      <name val="Calibri"/>
      <family val="2"/>
      <charset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27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2" fillId="0" borderId="0"/>
    <xf numFmtId="164" fontId="1" fillId="0" borderId="0" applyFill="0" applyBorder="0" applyAlignment="0" applyProtection="0"/>
  </cellStyleXfs>
  <cellXfs count="77">
    <xf numFmtId="0" fontId="0" fillId="0" borderId="0" xfId="0"/>
    <xf numFmtId="0" fontId="2" fillId="0" borderId="0" xfId="1" applyProtection="1">
      <protection locked="0"/>
    </xf>
    <xf numFmtId="0" fontId="2" fillId="2" borderId="0" xfId="1" applyFill="1" applyProtection="1">
      <protection locked="0"/>
    </xf>
    <xf numFmtId="0" fontId="2" fillId="3" borderId="2" xfId="1" applyFill="1" applyBorder="1" applyProtection="1">
      <protection locked="0"/>
    </xf>
    <xf numFmtId="0" fontId="2" fillId="4" borderId="1" xfId="1" applyFill="1" applyBorder="1" applyProtection="1">
      <protection locked="0"/>
    </xf>
    <xf numFmtId="0" fontId="2" fillId="4" borderId="2" xfId="1" applyFill="1" applyBorder="1" applyProtection="1">
      <protection locked="0"/>
    </xf>
    <xf numFmtId="0" fontId="2" fillId="5" borderId="1" xfId="1" applyFill="1" applyBorder="1" applyProtection="1">
      <protection locked="0"/>
    </xf>
    <xf numFmtId="0" fontId="2" fillId="5" borderId="2" xfId="1" applyFill="1" applyBorder="1" applyProtection="1">
      <protection locked="0"/>
    </xf>
    <xf numFmtId="0" fontId="2" fillId="6" borderId="3" xfId="1" applyFill="1" applyBorder="1" applyProtection="1">
      <protection locked="0"/>
    </xf>
    <xf numFmtId="0" fontId="2" fillId="3" borderId="5" xfId="1" applyFill="1" applyBorder="1" applyProtection="1">
      <protection locked="0"/>
    </xf>
    <xf numFmtId="0" fontId="2" fillId="4" borderId="5" xfId="1" applyFill="1" applyBorder="1" applyProtection="1">
      <protection locked="0"/>
    </xf>
    <xf numFmtId="0" fontId="2" fillId="5" borderId="5" xfId="1" applyFill="1" applyBorder="1" applyProtection="1">
      <protection locked="0"/>
    </xf>
    <xf numFmtId="0" fontId="2" fillId="4" borderId="4" xfId="1" applyFont="1" applyFill="1" applyBorder="1" applyProtection="1">
      <protection locked="0"/>
    </xf>
    <xf numFmtId="0" fontId="2" fillId="5" borderId="4" xfId="1" applyFill="1" applyBorder="1" applyProtection="1">
      <protection locked="0"/>
    </xf>
    <xf numFmtId="165" fontId="4" fillId="3" borderId="5" xfId="1" applyNumberFormat="1" applyFont="1" applyFill="1" applyBorder="1" applyProtection="1">
      <protection hidden="1"/>
    </xf>
    <xf numFmtId="165" fontId="4" fillId="4" borderId="5" xfId="1" applyNumberFormat="1" applyFont="1" applyFill="1" applyBorder="1" applyProtection="1">
      <protection hidden="1"/>
    </xf>
    <xf numFmtId="165" fontId="4" fillId="5" borderId="5" xfId="1" applyNumberFormat="1" applyFont="1" applyFill="1" applyBorder="1" applyProtection="1">
      <protection hidden="1"/>
    </xf>
    <xf numFmtId="165" fontId="4" fillId="3" borderId="5" xfId="1" applyNumberFormat="1" applyFont="1" applyFill="1" applyBorder="1" applyProtection="1">
      <protection locked="0"/>
    </xf>
    <xf numFmtId="165" fontId="4" fillId="4" borderId="5" xfId="1" applyNumberFormat="1" applyFont="1" applyFill="1" applyBorder="1" applyProtection="1">
      <protection locked="0"/>
    </xf>
    <xf numFmtId="0" fontId="2" fillId="3" borderId="5" xfId="1" applyNumberFormat="1" applyFont="1" applyFill="1" applyBorder="1" applyProtection="1">
      <protection locked="0"/>
    </xf>
    <xf numFmtId="0" fontId="2" fillId="6" borderId="6" xfId="1" applyFill="1" applyBorder="1" applyProtection="1">
      <protection locked="0"/>
    </xf>
    <xf numFmtId="0" fontId="2" fillId="3" borderId="8" xfId="1" applyFill="1" applyBorder="1" applyProtection="1">
      <protection locked="0"/>
    </xf>
    <xf numFmtId="0" fontId="2" fillId="4" borderId="7" xfId="1" applyFill="1" applyBorder="1" applyProtection="1">
      <protection locked="0"/>
    </xf>
    <xf numFmtId="0" fontId="2" fillId="4" borderId="8" xfId="1" applyFill="1" applyBorder="1" applyProtection="1">
      <protection locked="0"/>
    </xf>
    <xf numFmtId="0" fontId="2" fillId="5" borderId="7" xfId="1" applyFill="1" applyBorder="1" applyProtection="1">
      <protection locked="0"/>
    </xf>
    <xf numFmtId="0" fontId="2" fillId="5" borderId="8" xfId="1" applyFill="1" applyBorder="1" applyProtection="1">
      <protection locked="0"/>
    </xf>
    <xf numFmtId="0" fontId="2" fillId="6" borderId="7" xfId="1" applyFill="1" applyBorder="1" applyProtection="1">
      <protection locked="0"/>
    </xf>
    <xf numFmtId="165" fontId="4" fillId="3" borderId="10" xfId="1" applyNumberFormat="1" applyFont="1" applyFill="1" applyBorder="1" applyProtection="1">
      <protection hidden="1"/>
    </xf>
    <xf numFmtId="165" fontId="4" fillId="4" borderId="10" xfId="1" applyNumberFormat="1" applyFont="1" applyFill="1" applyBorder="1" applyProtection="1">
      <protection hidden="1"/>
    </xf>
    <xf numFmtId="165" fontId="4" fillId="5" borderId="10" xfId="1" applyNumberFormat="1" applyFont="1" applyFill="1" applyBorder="1" applyProtection="1">
      <protection hidden="1"/>
    </xf>
    <xf numFmtId="165" fontId="3" fillId="7" borderId="12" xfId="1" applyNumberFormat="1" applyFont="1" applyFill="1" applyBorder="1" applyProtection="1">
      <protection hidden="1"/>
    </xf>
    <xf numFmtId="0" fontId="2" fillId="8" borderId="0" xfId="1" applyFill="1" applyProtection="1">
      <protection locked="0"/>
    </xf>
    <xf numFmtId="0" fontId="2" fillId="8" borderId="0" xfId="1" applyFill="1"/>
    <xf numFmtId="0" fontId="2" fillId="6" borderId="4" xfId="1" applyFont="1" applyFill="1" applyBorder="1" applyProtection="1"/>
    <xf numFmtId="4" fontId="0" fillId="0" borderId="0" xfId="0" applyNumberFormat="1"/>
    <xf numFmtId="0" fontId="5" fillId="0" borderId="0" xfId="0" applyFont="1"/>
    <xf numFmtId="0" fontId="4" fillId="3" borderId="5" xfId="1" applyNumberFormat="1" applyFont="1" applyFill="1" applyBorder="1" applyProtection="1">
      <protection locked="0"/>
    </xf>
    <xf numFmtId="164" fontId="2" fillId="3" borderId="5" xfId="1" applyNumberFormat="1" applyFill="1" applyBorder="1" applyProtection="1">
      <protection hidden="1"/>
    </xf>
    <xf numFmtId="164" fontId="2" fillId="4" borderId="5" xfId="1" applyNumberFormat="1" applyFill="1" applyBorder="1" applyProtection="1">
      <protection hidden="1"/>
    </xf>
    <xf numFmtId="164" fontId="2" fillId="5" borderId="5" xfId="1" applyNumberFormat="1" applyFill="1" applyBorder="1" applyProtection="1">
      <protection hidden="1"/>
    </xf>
    <xf numFmtId="0" fontId="6" fillId="8" borderId="0" xfId="1" applyFont="1" applyFill="1" applyProtection="1">
      <protection locked="0"/>
    </xf>
    <xf numFmtId="0" fontId="6" fillId="9" borderId="0" xfId="1" applyFont="1" applyFill="1" applyProtection="1">
      <protection locked="0"/>
    </xf>
    <xf numFmtId="0" fontId="2" fillId="6" borderId="14" xfId="1" applyFill="1" applyBorder="1" applyProtection="1">
      <protection locked="0"/>
    </xf>
    <xf numFmtId="0" fontId="4" fillId="6" borderId="15" xfId="1" applyFont="1" applyFill="1" applyBorder="1" applyProtection="1">
      <protection locked="0"/>
    </xf>
    <xf numFmtId="0" fontId="2" fillId="6" borderId="15" xfId="1" applyFill="1" applyBorder="1" applyProtection="1">
      <protection locked="0"/>
    </xf>
    <xf numFmtId="165" fontId="4" fillId="6" borderId="15" xfId="1" applyNumberFormat="1" applyFont="1" applyFill="1" applyBorder="1" applyProtection="1">
      <protection hidden="1"/>
    </xf>
    <xf numFmtId="164" fontId="1" fillId="6" borderId="15" xfId="2" applyFill="1" applyBorder="1" applyProtection="1">
      <protection hidden="1"/>
    </xf>
    <xf numFmtId="164" fontId="1" fillId="6" borderId="15" xfId="2" applyFill="1" applyBorder="1" applyProtection="1">
      <protection locked="0"/>
    </xf>
    <xf numFmtId="0" fontId="2" fillId="6" borderId="15" xfId="1" applyNumberFormat="1" applyFont="1" applyFill="1" applyBorder="1" applyProtection="1">
      <protection locked="0"/>
    </xf>
    <xf numFmtId="0" fontId="2" fillId="6" borderId="16" xfId="1" applyFill="1" applyBorder="1" applyProtection="1">
      <protection locked="0"/>
    </xf>
    <xf numFmtId="165" fontId="4" fillId="6" borderId="13" xfId="1" applyNumberFormat="1" applyFont="1" applyFill="1" applyBorder="1" applyProtection="1">
      <protection hidden="1"/>
    </xf>
    <xf numFmtId="0" fontId="2" fillId="3" borderId="1" xfId="1" applyFill="1" applyBorder="1" applyProtection="1"/>
    <xf numFmtId="0" fontId="4" fillId="3" borderId="4" xfId="1" applyFont="1" applyFill="1" applyBorder="1" applyProtection="1"/>
    <xf numFmtId="0" fontId="2" fillId="3" borderId="4" xfId="1" applyFont="1" applyFill="1" applyBorder="1" applyProtection="1"/>
    <xf numFmtId="0" fontId="2" fillId="3" borderId="7" xfId="1" applyFill="1" applyBorder="1" applyProtection="1"/>
    <xf numFmtId="0" fontId="4" fillId="6" borderId="6" xfId="1" applyFont="1" applyFill="1" applyBorder="1" applyProtection="1"/>
    <xf numFmtId="0" fontId="4" fillId="5" borderId="4" xfId="1" applyFont="1" applyFill="1" applyBorder="1" applyProtection="1"/>
    <xf numFmtId="0" fontId="2" fillId="5" borderId="4" xfId="1" applyFill="1" applyBorder="1" applyProtection="1"/>
    <xf numFmtId="0" fontId="4" fillId="4" borderId="4" xfId="1" applyFont="1" applyFill="1" applyBorder="1" applyProtection="1"/>
    <xf numFmtId="0" fontId="2" fillId="4" borderId="4" xfId="1" applyFont="1" applyFill="1" applyBorder="1" applyProtection="1"/>
    <xf numFmtId="0" fontId="3" fillId="7" borderId="12" xfId="1" applyFont="1" applyFill="1" applyBorder="1" applyProtection="1"/>
    <xf numFmtId="0" fontId="4" fillId="3" borderId="9" xfId="1" applyFont="1" applyFill="1" applyBorder="1" applyProtection="1"/>
    <xf numFmtId="0" fontId="4" fillId="4" borderId="9" xfId="1" applyFont="1" applyFill="1" applyBorder="1" applyProtection="1"/>
    <xf numFmtId="0" fontId="4" fillId="5" borderId="9" xfId="1" applyFont="1" applyFill="1" applyBorder="1" applyProtection="1"/>
    <xf numFmtId="0" fontId="4" fillId="6" borderId="9" xfId="1" applyFont="1" applyFill="1" applyBorder="1" applyProtection="1"/>
    <xf numFmtId="0" fontId="8" fillId="8" borderId="0" xfId="0" applyFont="1" applyFill="1" applyAlignment="1" applyProtection="1">
      <protection locked="0"/>
    </xf>
    <xf numFmtId="0" fontId="3" fillId="6" borderId="11" xfId="1" applyFont="1" applyFill="1" applyBorder="1" applyAlignment="1" applyProtection="1">
      <alignment horizontal="center" vertical="top"/>
    </xf>
    <xf numFmtId="0" fontId="3" fillId="6" borderId="17" xfId="1" applyFont="1" applyFill="1" applyBorder="1" applyAlignment="1" applyProtection="1">
      <alignment horizontal="center" vertical="top"/>
    </xf>
    <xf numFmtId="0" fontId="2" fillId="6" borderId="11" xfId="1" applyFont="1" applyFill="1" applyBorder="1" applyAlignment="1" applyProtection="1">
      <alignment horizontal="left" vertical="top" wrapText="1"/>
    </xf>
    <xf numFmtId="0" fontId="2" fillId="6" borderId="17" xfId="1" applyFont="1" applyFill="1" applyBorder="1" applyAlignment="1" applyProtection="1">
      <alignment horizontal="left" vertical="top" wrapText="1"/>
    </xf>
    <xf numFmtId="0" fontId="7" fillId="8" borderId="18" xfId="0" applyFont="1" applyFill="1" applyBorder="1" applyAlignment="1" applyProtection="1">
      <alignment horizontal="center"/>
      <protection locked="0"/>
    </xf>
    <xf numFmtId="0" fontId="3" fillId="3" borderId="12" xfId="1" applyFont="1" applyFill="1" applyBorder="1" applyAlignment="1" applyProtection="1">
      <alignment horizontal="left"/>
    </xf>
    <xf numFmtId="0" fontId="3" fillId="4" borderId="12" xfId="1" applyFont="1" applyFill="1" applyBorder="1" applyAlignment="1" applyProtection="1">
      <alignment horizontal="left"/>
    </xf>
    <xf numFmtId="0" fontId="3" fillId="5" borderId="12" xfId="1" applyFont="1" applyFill="1" applyBorder="1" applyAlignment="1" applyProtection="1">
      <alignment horizontal="left" vertical="top"/>
    </xf>
    <xf numFmtId="0" fontId="2" fillId="3" borderId="12" xfId="1" applyFont="1" applyFill="1" applyBorder="1" applyAlignment="1" applyProtection="1">
      <alignment horizontal="left" vertical="top" wrapText="1"/>
    </xf>
    <xf numFmtId="0" fontId="2" fillId="4" borderId="12" xfId="1" applyFont="1" applyFill="1" applyBorder="1" applyAlignment="1" applyProtection="1">
      <alignment horizontal="left" vertical="top" wrapText="1"/>
    </xf>
    <xf numFmtId="0" fontId="2" fillId="5" borderId="12" xfId="1" applyFont="1" applyFill="1" applyBorder="1" applyAlignment="1" applyProtection="1">
      <alignment horizontal="left" vertical="top" wrapText="1"/>
    </xf>
  </cellXfs>
  <cellStyles count="3">
    <cellStyle name="Excel Built-in Normal" xfId="1" xr:uid="{00000000-0005-0000-0000-000000000000}"/>
    <cellStyle name="Standaard" xfId="0" builtinId="0"/>
    <cellStyle name="Valuta" xfId="2" builtinId="4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73"/>
  <sheetViews>
    <sheetView tabSelected="1" zoomScale="80" zoomScaleNormal="80" workbookViewId="0">
      <selection activeCell="I9" sqref="I9"/>
    </sheetView>
  </sheetViews>
  <sheetFormatPr defaultRowHeight="15" x14ac:dyDescent="0.25"/>
  <cols>
    <col min="1" max="1" width="67.140625" style="1" customWidth="1"/>
    <col min="2" max="2" width="14.5703125" style="1" customWidth="1"/>
    <col min="3" max="3" width="40.42578125" style="1" customWidth="1"/>
    <col min="4" max="4" width="15.28515625" style="1" customWidth="1"/>
    <col min="5" max="5" width="25.28515625" style="1" customWidth="1"/>
    <col min="6" max="6" width="15" style="1" customWidth="1"/>
    <col min="7" max="7" width="39.42578125" style="1" customWidth="1"/>
    <col min="8" max="8" width="17" style="1" customWidth="1"/>
    <col min="9" max="9" width="42.7109375" style="1" customWidth="1"/>
    <col min="10" max="10" width="16.42578125" style="1" customWidth="1"/>
    <col min="11" max="16384" width="9.140625" style="1"/>
  </cols>
  <sheetData>
    <row r="2" spans="1:37" ht="19.5" thickBot="1" x14ac:dyDescent="0.35">
      <c r="A2" s="70" t="s">
        <v>33</v>
      </c>
      <c r="B2" s="70"/>
      <c r="C2" s="70"/>
      <c r="D2" s="70"/>
      <c r="E2" s="70"/>
      <c r="F2" s="70"/>
      <c r="G2" s="70"/>
      <c r="H2" s="70"/>
      <c r="I2" s="65"/>
      <c r="J2" s="6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9.5" thickBot="1" x14ac:dyDescent="0.35">
      <c r="A3" s="71" t="s">
        <v>0</v>
      </c>
      <c r="B3" s="71"/>
      <c r="C3" s="72" t="s">
        <v>1</v>
      </c>
      <c r="D3" s="72"/>
      <c r="E3" s="73" t="s">
        <v>2</v>
      </c>
      <c r="F3" s="73"/>
      <c r="G3" s="66" t="s">
        <v>3</v>
      </c>
      <c r="H3" s="67"/>
      <c r="I3" s="3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92.25" customHeight="1" thickBot="1" x14ac:dyDescent="0.3">
      <c r="A4" s="74" t="s">
        <v>29</v>
      </c>
      <c r="B4" s="74"/>
      <c r="C4" s="75" t="s">
        <v>30</v>
      </c>
      <c r="D4" s="75"/>
      <c r="E4" s="76" t="s">
        <v>31</v>
      </c>
      <c r="F4" s="76"/>
      <c r="G4" s="68" t="s">
        <v>32</v>
      </c>
      <c r="H4" s="69"/>
      <c r="I4" s="32"/>
      <c r="J4" s="2"/>
      <c r="K4" s="3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x14ac:dyDescent="0.25">
      <c r="A5" s="51"/>
      <c r="B5" s="3"/>
      <c r="C5" s="4"/>
      <c r="D5" s="5"/>
      <c r="E5" s="6"/>
      <c r="F5" s="7"/>
      <c r="G5" s="8"/>
      <c r="H5" s="42"/>
      <c r="I5" s="3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7" x14ac:dyDescent="0.25">
      <c r="A6" s="52" t="s">
        <v>28</v>
      </c>
      <c r="B6" s="9"/>
      <c r="C6" s="58" t="s">
        <v>28</v>
      </c>
      <c r="D6" s="10"/>
      <c r="E6" s="56" t="s">
        <v>28</v>
      </c>
      <c r="F6" s="11"/>
      <c r="G6" s="55" t="s">
        <v>28</v>
      </c>
      <c r="H6" s="43"/>
      <c r="I6" s="3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7" x14ac:dyDescent="0.25">
      <c r="A7" s="53" t="s">
        <v>4</v>
      </c>
      <c r="B7" s="9"/>
      <c r="C7" s="59" t="s">
        <v>5</v>
      </c>
      <c r="D7" s="10"/>
      <c r="E7" s="57"/>
      <c r="F7" s="11"/>
      <c r="G7" s="33" t="s">
        <v>5</v>
      </c>
      <c r="H7" s="44"/>
      <c r="I7" s="3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7" x14ac:dyDescent="0.25">
      <c r="A8" s="53" t="s">
        <v>6</v>
      </c>
      <c r="B8" s="9"/>
      <c r="C8" s="59" t="s">
        <v>6</v>
      </c>
      <c r="D8" s="10"/>
      <c r="E8" s="57" t="s">
        <v>6</v>
      </c>
      <c r="F8" s="11"/>
      <c r="G8" s="33" t="s">
        <v>6</v>
      </c>
      <c r="H8" s="44"/>
      <c r="I8" s="3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7" x14ac:dyDescent="0.25">
      <c r="A9" s="53" t="s">
        <v>7</v>
      </c>
      <c r="B9" s="9"/>
      <c r="C9" s="59" t="s">
        <v>7</v>
      </c>
      <c r="D9" s="10"/>
      <c r="E9" s="57" t="s">
        <v>7</v>
      </c>
      <c r="F9" s="11"/>
      <c r="G9" s="33" t="s">
        <v>7</v>
      </c>
      <c r="H9" s="44"/>
      <c r="I9" s="3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7" x14ac:dyDescent="0.25">
      <c r="A10" s="53" t="s">
        <v>8</v>
      </c>
      <c r="B10" s="14">
        <f>B9*10.88</f>
        <v>0</v>
      </c>
      <c r="C10" s="59" t="s">
        <v>8</v>
      </c>
      <c r="D10" s="15">
        <f>D9*8.17</f>
        <v>0</v>
      </c>
      <c r="E10" s="57" t="s">
        <v>8</v>
      </c>
      <c r="F10" s="16">
        <f>F9*8.18</f>
        <v>0</v>
      </c>
      <c r="G10" s="33" t="s">
        <v>9</v>
      </c>
      <c r="H10" s="45">
        <f>H9*8.17*0.04</f>
        <v>0</v>
      </c>
      <c r="I10" s="3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7" x14ac:dyDescent="0.25">
      <c r="A11" s="53" t="s">
        <v>18</v>
      </c>
      <c r="B11" s="37">
        <f>MIN(B10, (B8*Blad1!B15))</f>
        <v>0</v>
      </c>
      <c r="C11" s="59" t="s">
        <v>18</v>
      </c>
      <c r="D11" s="38">
        <f>MIN(D10, (D8*Blad1!B10))</f>
        <v>0</v>
      </c>
      <c r="E11" s="57" t="s">
        <v>18</v>
      </c>
      <c r="F11" s="39">
        <f>MIN(F10, (F8*Blad1!B7))</f>
        <v>0</v>
      </c>
      <c r="G11" s="33" t="s">
        <v>18</v>
      </c>
      <c r="H11" s="46">
        <f>MIN(H10, (H8*Blad1!B2))</f>
        <v>0</v>
      </c>
      <c r="I11" s="3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7" x14ac:dyDescent="0.25">
      <c r="A12" s="53"/>
      <c r="B12" s="9"/>
      <c r="C12" s="59"/>
      <c r="D12" s="10"/>
      <c r="E12" s="13"/>
      <c r="F12" s="11"/>
      <c r="G12" s="33"/>
      <c r="H12" s="47"/>
      <c r="I12" s="3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7" x14ac:dyDescent="0.25">
      <c r="A13" s="53" t="s">
        <v>10</v>
      </c>
      <c r="B13" s="9"/>
      <c r="C13" s="59" t="s">
        <v>11</v>
      </c>
      <c r="D13" s="10"/>
      <c r="E13" s="13"/>
      <c r="F13" s="11"/>
      <c r="G13" s="33" t="s">
        <v>11</v>
      </c>
      <c r="H13" s="44"/>
      <c r="I13" s="3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7" x14ac:dyDescent="0.25">
      <c r="A14" s="53" t="s">
        <v>6</v>
      </c>
      <c r="B14" s="9"/>
      <c r="C14" s="59" t="s">
        <v>6</v>
      </c>
      <c r="D14" s="10"/>
      <c r="E14" s="13"/>
      <c r="F14" s="11"/>
      <c r="G14" s="33" t="s">
        <v>6</v>
      </c>
      <c r="H14" s="44"/>
      <c r="I14" s="3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7" x14ac:dyDescent="0.25">
      <c r="A15" s="53" t="s">
        <v>7</v>
      </c>
      <c r="B15" s="9"/>
      <c r="C15" s="59" t="s">
        <v>7</v>
      </c>
      <c r="D15" s="10"/>
      <c r="E15" s="13"/>
      <c r="F15" s="11"/>
      <c r="G15" s="33" t="s">
        <v>7</v>
      </c>
      <c r="H15" s="44"/>
      <c r="I15" s="3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7" x14ac:dyDescent="0.25">
      <c r="A16" s="53" t="s">
        <v>8</v>
      </c>
      <c r="B16" s="14">
        <f>B15*8.18</f>
        <v>0</v>
      </c>
      <c r="C16" s="59" t="s">
        <v>8</v>
      </c>
      <c r="D16" s="15">
        <f>D15*6.27</f>
        <v>0</v>
      </c>
      <c r="E16" s="13"/>
      <c r="F16" s="11"/>
      <c r="G16" s="33" t="s">
        <v>8</v>
      </c>
      <c r="H16" s="45">
        <f>H15*6.27*0.04</f>
        <v>0</v>
      </c>
      <c r="I16" s="3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7" x14ac:dyDescent="0.25">
      <c r="A17" s="53" t="s">
        <v>18</v>
      </c>
      <c r="B17" s="37">
        <f>MIN(B16, (B14*Blad1!B16))</f>
        <v>0</v>
      </c>
      <c r="C17" s="59" t="s">
        <v>18</v>
      </c>
      <c r="D17" s="38">
        <f>MIN(D16, (D14*Blad1!B11))</f>
        <v>0</v>
      </c>
      <c r="E17" s="13"/>
      <c r="F17" s="11"/>
      <c r="G17" s="33" t="s">
        <v>18</v>
      </c>
      <c r="H17" s="46">
        <f>MIN(H16, (H14*Blad1!B3))</f>
        <v>0</v>
      </c>
      <c r="I17" s="3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7" x14ac:dyDescent="0.25">
      <c r="A18" s="53"/>
      <c r="B18" s="17"/>
      <c r="C18" s="59"/>
      <c r="D18" s="18"/>
      <c r="E18" s="13"/>
      <c r="F18" s="11"/>
      <c r="G18" s="33"/>
      <c r="H18" s="47"/>
      <c r="I18" s="3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7" x14ac:dyDescent="0.25">
      <c r="A19" s="53" t="s">
        <v>12</v>
      </c>
      <c r="B19" s="17"/>
      <c r="C19" s="59" t="s">
        <v>13</v>
      </c>
      <c r="D19" s="10"/>
      <c r="E19" s="13"/>
      <c r="F19" s="11"/>
      <c r="G19" s="33" t="s">
        <v>13</v>
      </c>
      <c r="H19" s="48"/>
      <c r="I19" s="3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7" x14ac:dyDescent="0.25">
      <c r="A20" s="53" t="s">
        <v>6</v>
      </c>
      <c r="B20" s="36"/>
      <c r="C20" s="59" t="s">
        <v>6</v>
      </c>
      <c r="D20" s="10"/>
      <c r="E20" s="13"/>
      <c r="F20" s="11"/>
      <c r="G20" s="33" t="s">
        <v>6</v>
      </c>
      <c r="H20" s="48"/>
      <c r="I20" s="4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7" x14ac:dyDescent="0.25">
      <c r="A21" s="53" t="s">
        <v>7</v>
      </c>
      <c r="B21" s="19"/>
      <c r="C21" s="59" t="s">
        <v>7</v>
      </c>
      <c r="D21" s="10"/>
      <c r="E21" s="13"/>
      <c r="F21" s="11"/>
      <c r="G21" s="33" t="s">
        <v>7</v>
      </c>
      <c r="H21" s="48"/>
      <c r="I21" s="40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7" x14ac:dyDescent="0.25">
      <c r="A22" s="53" t="s">
        <v>9</v>
      </c>
      <c r="B22" s="14">
        <f>B21*13.59</f>
        <v>0</v>
      </c>
      <c r="C22" s="59" t="s">
        <v>8</v>
      </c>
      <c r="D22" s="15">
        <f>D21*7.02</f>
        <v>0</v>
      </c>
      <c r="E22" s="13"/>
      <c r="F22" s="11"/>
      <c r="G22" s="33" t="s">
        <v>8</v>
      </c>
      <c r="H22" s="45">
        <f>H21*7.02*0.04</f>
        <v>0</v>
      </c>
      <c r="I22" s="40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7" x14ac:dyDescent="0.25">
      <c r="A23" s="53" t="s">
        <v>18</v>
      </c>
      <c r="B23" s="37">
        <f>MIN(B22, (B20*Blad1!B17))</f>
        <v>0</v>
      </c>
      <c r="C23" s="59" t="s">
        <v>18</v>
      </c>
      <c r="D23" s="38">
        <f>MIN(D22, (D20*Blad1!B12))</f>
        <v>0</v>
      </c>
      <c r="E23" s="13"/>
      <c r="F23" s="11"/>
      <c r="G23" s="33" t="s">
        <v>18</v>
      </c>
      <c r="H23" s="46">
        <f>MIN(H22, (H20*Blad1!B4))</f>
        <v>0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37" x14ac:dyDescent="0.25">
      <c r="A24" s="53"/>
      <c r="B24" s="19"/>
      <c r="C24" s="12"/>
      <c r="D24" s="10"/>
      <c r="E24" s="13"/>
      <c r="F24" s="11"/>
      <c r="G24" s="20"/>
      <c r="H24" s="48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</row>
    <row r="25" spans="1:37" x14ac:dyDescent="0.25">
      <c r="A25" s="53" t="s">
        <v>14</v>
      </c>
      <c r="B25" s="17"/>
      <c r="C25" s="12"/>
      <c r="D25" s="10"/>
      <c r="E25" s="13"/>
      <c r="F25" s="11"/>
      <c r="G25" s="20"/>
      <c r="H25" s="44"/>
      <c r="I25" s="40"/>
      <c r="J25" s="40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37" x14ac:dyDescent="0.25">
      <c r="A26" s="53" t="s">
        <v>6</v>
      </c>
      <c r="B26" s="9"/>
      <c r="C26" s="22"/>
      <c r="D26" s="23"/>
      <c r="E26" s="24"/>
      <c r="F26" s="25"/>
      <c r="G26" s="26"/>
      <c r="H26" s="49"/>
      <c r="I26" s="40"/>
      <c r="J26" s="40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</row>
    <row r="27" spans="1:37" x14ac:dyDescent="0.25">
      <c r="A27" s="53" t="s">
        <v>7</v>
      </c>
      <c r="B27" s="9"/>
      <c r="C27" s="22"/>
      <c r="D27" s="23"/>
      <c r="E27" s="24"/>
      <c r="F27" s="25"/>
      <c r="G27" s="26"/>
      <c r="H27" s="49"/>
      <c r="I27" s="41"/>
      <c r="J27" s="41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</row>
    <row r="28" spans="1:37" x14ac:dyDescent="0.25">
      <c r="A28" s="53" t="s">
        <v>8</v>
      </c>
      <c r="B28" s="14">
        <f>B27*8.18</f>
        <v>0</v>
      </c>
      <c r="C28" s="22"/>
      <c r="D28" s="23"/>
      <c r="E28" s="24"/>
      <c r="F28" s="25"/>
      <c r="G28" s="26"/>
      <c r="H28" s="49"/>
      <c r="I28" s="41"/>
      <c r="J28" s="41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</row>
    <row r="29" spans="1:37" x14ac:dyDescent="0.25">
      <c r="A29" s="53" t="s">
        <v>18</v>
      </c>
      <c r="B29" s="37">
        <f>MIN(B28, (B26*Blad1!B18))</f>
        <v>0</v>
      </c>
      <c r="C29" s="22"/>
      <c r="D29" s="23"/>
      <c r="E29" s="24"/>
      <c r="F29" s="25"/>
      <c r="G29" s="26"/>
      <c r="H29" s="49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7" ht="15.75" thickBot="1" x14ac:dyDescent="0.3">
      <c r="A30" s="54"/>
      <c r="B30" s="21"/>
      <c r="C30" s="22"/>
      <c r="D30" s="23"/>
      <c r="E30" s="24"/>
      <c r="F30" s="25"/>
      <c r="G30" s="26"/>
      <c r="H30" s="49"/>
      <c r="I30" s="2"/>
      <c r="J30" s="2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</row>
    <row r="31" spans="1:37" ht="15.75" thickBot="1" x14ac:dyDescent="0.3">
      <c r="A31" s="61" t="s">
        <v>15</v>
      </c>
      <c r="B31" s="27">
        <f>B29+B23+B17+B11</f>
        <v>0</v>
      </c>
      <c r="C31" s="62" t="s">
        <v>15</v>
      </c>
      <c r="D31" s="28">
        <f>D23+D17+D11</f>
        <v>0</v>
      </c>
      <c r="E31" s="63" t="s">
        <v>15</v>
      </c>
      <c r="F31" s="29">
        <f>F11</f>
        <v>0</v>
      </c>
      <c r="G31" s="64" t="s">
        <v>15</v>
      </c>
      <c r="H31" s="50">
        <f>H23+H17+H11</f>
        <v>0</v>
      </c>
      <c r="I31" s="2"/>
      <c r="J31" s="2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1:3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37" ht="15.75" thickBo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</row>
    <row r="34" spans="1:37" ht="19.5" thickBot="1" x14ac:dyDescent="0.35">
      <c r="A34" s="60" t="s">
        <v>27</v>
      </c>
      <c r="B34" s="30">
        <f>B31+D31+F31+H31</f>
        <v>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3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3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37" x14ac:dyDescent="0.25">
      <c r="A72" s="2"/>
      <c r="B72" s="2"/>
      <c r="C72" s="2"/>
      <c r="D72" s="2"/>
      <c r="E72" s="2"/>
      <c r="F72" s="2"/>
      <c r="G72" s="2"/>
      <c r="H72" s="2"/>
      <c r="K72" s="2"/>
      <c r="L72" s="2"/>
      <c r="M72" s="2"/>
      <c r="N72" s="2"/>
      <c r="O72" s="2"/>
    </row>
    <row r="73" spans="1:37" x14ac:dyDescent="0.25">
      <c r="A73" s="2"/>
      <c r="B73" s="2"/>
      <c r="C73" s="2"/>
      <c r="D73" s="2"/>
      <c r="E73" s="2"/>
      <c r="F73" s="2"/>
      <c r="G73" s="2"/>
      <c r="H73" s="2"/>
      <c r="K73" s="2"/>
      <c r="L73" s="2"/>
      <c r="M73" s="2"/>
      <c r="N73" s="2"/>
      <c r="O73" s="2"/>
    </row>
  </sheetData>
  <sheetProtection formatCells="0"/>
  <mergeCells count="9">
    <mergeCell ref="G3:H3"/>
    <mergeCell ref="G4:H4"/>
    <mergeCell ref="A2:H2"/>
    <mergeCell ref="A3:B3"/>
    <mergeCell ref="C3:D3"/>
    <mergeCell ref="E3:F3"/>
    <mergeCell ref="A4:B4"/>
    <mergeCell ref="C4:D4"/>
    <mergeCell ref="E4:F4"/>
  </mergeCells>
  <conditionalFormatting sqref="H10">
    <cfRule type="cellIs" dxfId="4" priority="3" stopIfTrue="1" operator="greaterThan">
      <formula>55184.83</formula>
    </cfRule>
    <cfRule type="cellIs" dxfId="3" priority="4" stopIfTrue="1" operator="greaterThan">
      <formula>55184.83</formula>
    </cfRule>
    <cfRule type="cellIs" dxfId="2" priority="5" stopIfTrue="1" operator="greaterThan">
      <formula>$H$11</formula>
    </cfRule>
  </conditionalFormatting>
  <conditionalFormatting sqref="H16">
    <cfRule type="cellIs" dxfId="1" priority="1" stopIfTrue="1" operator="greaterThan">
      <formula>$H$17</formula>
    </cfRule>
    <cfRule type="cellIs" dxfId="0" priority="2" stopIfTrue="1" operator="greaterThan">
      <formula>2482.2</formula>
    </cfRule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4BEAF-54BA-4BCE-B4A3-17CE2B45E5FA}">
  <dimension ref="A1"/>
  <sheetViews>
    <sheetView workbookViewId="0">
      <selection activeCell="J16" sqref="J16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G14" sqref="G14"/>
    </sheetView>
  </sheetViews>
  <sheetFormatPr defaultRowHeight="12.75" x14ac:dyDescent="0.2"/>
  <cols>
    <col min="1" max="1" width="32.85546875" bestFit="1" customWidth="1"/>
    <col min="2" max="2" width="9.140625" bestFit="1" customWidth="1"/>
    <col min="3" max="3" width="7.28515625" bestFit="1" customWidth="1"/>
  </cols>
  <sheetData>
    <row r="1" spans="1:3" x14ac:dyDescent="0.2">
      <c r="A1" s="35" t="s">
        <v>20</v>
      </c>
      <c r="B1" t="s">
        <v>16</v>
      </c>
      <c r="C1" t="s">
        <v>17</v>
      </c>
    </row>
    <row r="2" spans="1:3" x14ac:dyDescent="0.2">
      <c r="A2" t="s">
        <v>5</v>
      </c>
      <c r="B2">
        <v>901.97</v>
      </c>
      <c r="C2">
        <v>1028.0999999999999</v>
      </c>
    </row>
    <row r="3" spans="1:3" x14ac:dyDescent="0.2">
      <c r="A3" t="s">
        <v>26</v>
      </c>
      <c r="B3">
        <v>692.21</v>
      </c>
      <c r="C3">
        <v>815.58</v>
      </c>
    </row>
    <row r="4" spans="1:3" x14ac:dyDescent="0.2">
      <c r="A4" t="s">
        <v>13</v>
      </c>
      <c r="B4">
        <v>350.44</v>
      </c>
      <c r="C4">
        <v>433.68</v>
      </c>
    </row>
    <row r="6" spans="1:3" x14ac:dyDescent="0.2">
      <c r="A6" s="35" t="s">
        <v>2</v>
      </c>
    </row>
    <row r="7" spans="1:3" x14ac:dyDescent="0.2">
      <c r="B7" s="34">
        <v>2290.4</v>
      </c>
    </row>
    <row r="9" spans="1:3" x14ac:dyDescent="0.2">
      <c r="A9" s="35" t="s">
        <v>19</v>
      </c>
    </row>
    <row r="10" spans="1:3" x14ac:dyDescent="0.2">
      <c r="A10" t="s">
        <v>5</v>
      </c>
      <c r="B10" s="34">
        <v>22549.200000000001</v>
      </c>
    </row>
    <row r="11" spans="1:3" x14ac:dyDescent="0.2">
      <c r="A11" t="s">
        <v>26</v>
      </c>
      <c r="B11" s="34">
        <v>17305.2</v>
      </c>
    </row>
    <row r="12" spans="1:3" x14ac:dyDescent="0.2">
      <c r="A12" t="s">
        <v>13</v>
      </c>
      <c r="B12" s="34">
        <v>8760.9599999999991</v>
      </c>
    </row>
    <row r="14" spans="1:3" x14ac:dyDescent="0.2">
      <c r="A14" s="35" t="s">
        <v>21</v>
      </c>
    </row>
    <row r="15" spans="1:3" x14ac:dyDescent="0.2">
      <c r="A15" t="s">
        <v>22</v>
      </c>
      <c r="B15" s="34">
        <v>7006.72</v>
      </c>
    </row>
    <row r="16" spans="1:3" x14ac:dyDescent="0.2">
      <c r="A16" t="s">
        <v>23</v>
      </c>
      <c r="B16" s="34">
        <v>5267.92</v>
      </c>
    </row>
    <row r="17" spans="1:2" x14ac:dyDescent="0.2">
      <c r="A17" t="s">
        <v>24</v>
      </c>
      <c r="B17" s="34">
        <v>4375.9799999999996</v>
      </c>
    </row>
    <row r="18" spans="1:2" x14ac:dyDescent="0.2">
      <c r="A18" t="s">
        <v>25</v>
      </c>
      <c r="B18" s="34">
        <v>2633.96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Invulblad</vt:lpstr>
      <vt:lpstr>Blad2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Lezwijn, Gosse</dc:creator>
  <cp:lastModifiedBy>Kaya, Gözde</cp:lastModifiedBy>
  <dcterms:created xsi:type="dcterms:W3CDTF">2018-01-25T14:47:47Z</dcterms:created>
  <dcterms:modified xsi:type="dcterms:W3CDTF">2020-01-14T10:14:25Z</dcterms:modified>
</cp:coreProperties>
</file>