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ocumenten\Kindregelingen info\"/>
    </mc:Choice>
  </mc:AlternateContent>
  <xr:revisionPtr revIDLastSave="0" documentId="8_{B92B4692-E525-4D66-85F3-8CD03B75A9B7}" xr6:coauthVersionLast="47" xr6:coauthVersionMax="47" xr10:uidLastSave="{00000000-0000-0000-0000-000000000000}"/>
  <workbookProtection workbookAlgorithmName="SHA-512" workbookHashValue="XAPmAI1M5FPadGDrOCWlrjDdEd1YqI2Mx1fRX+OtA6VxjH7by2voecoH0Rzht9CARdwN5Gdw8aV5g0IgFViPMw==" workbookSaltValue="dw00q1FrYDIdkFJ6E4Nc9A==" workbookSpinCount="100000" lockStructure="1"/>
  <bookViews>
    <workbookView xWindow="-110" yWindow="-110" windowWidth="22780" windowHeight="14660" firstSheet="2" activeTab="2" xr2:uid="{00000000-000D-0000-FFFF-FFFF00000000}"/>
  </bookViews>
  <sheets>
    <sheet name="Re-integratie" sheetId="3" state="hidden" r:id="rId1"/>
    <sheet name="Verantwoording kindregelingen" sheetId="4" state="hidden" r:id="rId2"/>
    <sheet name="Factuurregel per kind" sheetId="1" r:id="rId3"/>
    <sheet name="Keuzemenu" sheetId="9" r:id="rId4"/>
    <sheet name="Blad3" sheetId="6" state="hidden" r:id="rId5"/>
    <sheet name="Blad1" sheetId="8" state="hidden" r:id="rId6"/>
  </sheets>
  <definedNames>
    <definedName name="_xlnm._FilterDatabase" localSheetId="2" hidden="1">'Factuurregel per kind'!$B$4:$V$13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C2" i="1"/>
  <c r="F10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5" i="1"/>
  <c r="O6" i="1"/>
  <c r="O7" i="1"/>
  <c r="O8" i="1"/>
  <c r="O9" i="1"/>
  <c r="O10" i="1"/>
  <c r="O11" i="1"/>
  <c r="O12" i="1"/>
  <c r="O13" i="1"/>
  <c r="O14" i="1"/>
  <c r="O15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8" i="1"/>
  <c r="F9" i="1"/>
  <c r="F11" i="1"/>
  <c r="F12" i="1"/>
  <c r="F13" i="1"/>
  <c r="F14" i="1"/>
  <c r="F15" i="1"/>
  <c r="F7" i="1"/>
  <c r="P7" i="1" l="1"/>
  <c r="P6" i="1"/>
  <c r="P5" i="1"/>
  <c r="P10" i="1"/>
  <c r="AF25" i="4" l="1"/>
  <c r="AF26" i="4"/>
  <c r="AF27" i="4"/>
  <c r="AF28" i="4"/>
  <c r="AF29" i="4"/>
  <c r="AF30" i="4"/>
  <c r="AF31" i="4"/>
  <c r="AF32" i="4"/>
  <c r="AF33" i="4"/>
  <c r="AF34" i="4"/>
  <c r="AF24" i="4"/>
  <c r="AF18" i="4"/>
  <c r="AF19" i="4"/>
  <c r="AF20" i="4"/>
  <c r="AF17" i="4"/>
  <c r="AF11" i="4"/>
  <c r="AF12" i="4"/>
  <c r="AF13" i="4"/>
  <c r="AF10" i="4"/>
  <c r="Y25" i="4"/>
  <c r="Y26" i="4"/>
  <c r="Y27" i="4"/>
  <c r="Y28" i="4"/>
  <c r="Y29" i="4"/>
  <c r="Y30" i="4"/>
  <c r="Y31" i="4"/>
  <c r="Y32" i="4"/>
  <c r="Y33" i="4"/>
  <c r="Y34" i="4"/>
  <c r="Y24" i="4"/>
  <c r="Y18" i="4"/>
  <c r="Y19" i="4"/>
  <c r="Y20" i="4"/>
  <c r="Y17" i="4"/>
  <c r="Y11" i="4"/>
  <c r="Y12" i="4"/>
  <c r="Y13" i="4"/>
  <c r="Y10" i="4"/>
  <c r="AD6" i="4"/>
  <c r="AD5" i="4"/>
  <c r="AD4" i="4"/>
  <c r="W6" i="4"/>
  <c r="W5" i="4"/>
  <c r="W4" i="4"/>
  <c r="R14" i="4" l="1"/>
  <c r="AB25" i="4"/>
  <c r="AB26" i="4"/>
  <c r="AB27" i="4"/>
  <c r="AB28" i="4"/>
  <c r="AB29" i="4"/>
  <c r="AB30" i="4"/>
  <c r="AB31" i="4"/>
  <c r="AB32" i="4"/>
  <c r="AB33" i="4"/>
  <c r="AB34" i="4"/>
  <c r="AB24" i="4"/>
  <c r="AB18" i="4"/>
  <c r="AB19" i="4"/>
  <c r="AB20" i="4"/>
  <c r="AB17" i="4"/>
  <c r="AB13" i="4"/>
  <c r="AB12" i="4"/>
  <c r="AB11" i="4"/>
  <c r="AB10" i="4"/>
  <c r="AI25" i="4"/>
  <c r="AI26" i="4"/>
  <c r="AI27" i="4"/>
  <c r="AI28" i="4"/>
  <c r="AI29" i="4"/>
  <c r="AI30" i="4"/>
  <c r="AI31" i="4"/>
  <c r="AI32" i="4"/>
  <c r="AI33" i="4"/>
  <c r="AI34" i="4"/>
  <c r="AI24" i="4"/>
  <c r="AI18" i="4"/>
  <c r="AI19" i="4"/>
  <c r="AI20" i="4"/>
  <c r="AI17" i="4"/>
  <c r="AI11" i="4"/>
  <c r="AI12" i="4"/>
  <c r="AI13" i="4"/>
  <c r="AI10" i="4"/>
  <c r="C35" i="4"/>
  <c r="D25" i="4"/>
  <c r="D26" i="4"/>
  <c r="D27" i="4"/>
  <c r="D24" i="4"/>
  <c r="D11" i="4"/>
  <c r="D12" i="4"/>
  <c r="D13" i="4"/>
  <c r="D10" i="4"/>
  <c r="R10" i="4" l="1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D18" i="4" l="1"/>
  <c r="D19" i="4"/>
  <c r="D20" i="4"/>
  <c r="Q35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12" i="4"/>
  <c r="U11" i="4"/>
  <c r="G18" i="4"/>
  <c r="G17" i="4"/>
  <c r="U10" i="4" l="1"/>
  <c r="K10" i="4" l="1"/>
  <c r="G14" i="8" l="1"/>
  <c r="F14" i="8"/>
  <c r="E14" i="8"/>
  <c r="D14" i="8"/>
  <c r="AD35" i="4" l="1"/>
  <c r="AG35" i="4"/>
  <c r="AH35" i="4"/>
  <c r="W35" i="4"/>
  <c r="X35" i="4"/>
  <c r="Z35" i="4"/>
  <c r="AA35" i="4"/>
  <c r="AI35" i="4" l="1"/>
  <c r="AF35" i="4"/>
  <c r="D33" i="4"/>
  <c r="N30" i="4"/>
  <c r="N29" i="4"/>
  <c r="N28" i="4"/>
  <c r="N31" i="4"/>
  <c r="N32" i="4"/>
  <c r="N33" i="4"/>
  <c r="N34" i="4"/>
  <c r="N27" i="4"/>
  <c r="N26" i="4"/>
  <c r="N25" i="4"/>
  <c r="N24" i="4"/>
  <c r="N20" i="4"/>
  <c r="N19" i="4"/>
  <c r="N18" i="4"/>
  <c r="N17" i="4"/>
  <c r="N13" i="4"/>
  <c r="N12" i="4"/>
  <c r="N11" i="4"/>
  <c r="N10" i="4"/>
  <c r="K32" i="4"/>
  <c r="K34" i="4"/>
  <c r="K33" i="4"/>
  <c r="K31" i="4"/>
  <c r="K30" i="4"/>
  <c r="K29" i="4"/>
  <c r="K28" i="4"/>
  <c r="K27" i="4"/>
  <c r="K26" i="4"/>
  <c r="K25" i="4"/>
  <c r="K24" i="4"/>
  <c r="K20" i="4"/>
  <c r="K19" i="4"/>
  <c r="K18" i="4"/>
  <c r="K17" i="4"/>
  <c r="K12" i="4"/>
  <c r="K11" i="4"/>
  <c r="K13" i="4"/>
  <c r="G34" i="4"/>
  <c r="G32" i="4"/>
  <c r="G33" i="4"/>
  <c r="G31" i="4"/>
  <c r="G27" i="4"/>
  <c r="G26" i="4"/>
  <c r="G25" i="4"/>
  <c r="G24" i="4"/>
  <c r="G20" i="4"/>
  <c r="G19" i="4"/>
  <c r="G13" i="4"/>
  <c r="G12" i="4"/>
  <c r="G11" i="4"/>
  <c r="G10" i="4"/>
  <c r="D34" i="4"/>
  <c r="D32" i="4"/>
  <c r="D31" i="4"/>
  <c r="D17" i="4"/>
  <c r="AA6" i="4"/>
  <c r="AA5" i="4"/>
  <c r="AA4" i="4"/>
  <c r="T35" i="4"/>
  <c r="S35" i="4"/>
  <c r="P35" i="4"/>
  <c r="M35" i="4"/>
  <c r="L35" i="4"/>
  <c r="I35" i="4"/>
  <c r="E35" i="4"/>
  <c r="F35" i="4"/>
  <c r="B35" i="4"/>
  <c r="B40" i="4" l="1"/>
  <c r="E40" i="4"/>
  <c r="AB35" i="4"/>
  <c r="U35" i="4"/>
  <c r="Y35" i="4"/>
  <c r="R35" i="4"/>
  <c r="N35" i="4"/>
  <c r="K35" i="4"/>
  <c r="G35" i="4"/>
  <c r="D35" i="4"/>
  <c r="G40" i="4" l="1"/>
  <c r="D40" i="4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41" i="4" l="1"/>
  <c r="H19" i="3"/>
  <c r="H37" i="3"/>
  <c r="Q19" i="3"/>
  <c r="Q56" i="3" s="1"/>
  <c r="Q55" i="3"/>
  <c r="H55" i="3"/>
  <c r="Q37" i="3"/>
  <c r="H56" i="3" l="1"/>
</calcChain>
</file>

<file path=xl/sharedStrings.xml><?xml version="1.0" encoding="utf-8"?>
<sst xmlns="http://schemas.openxmlformats.org/spreadsheetml/2006/main" count="315" uniqueCount="110">
  <si>
    <t>Kind</t>
  </si>
  <si>
    <t>Totaal uren</t>
  </si>
  <si>
    <t>Peuterspelen</t>
  </si>
  <si>
    <t>Aanvraag</t>
  </si>
  <si>
    <t>Realisatie</t>
  </si>
  <si>
    <t>Saldo</t>
  </si>
  <si>
    <t>Aantal plaatsten</t>
  </si>
  <si>
    <t>Uren</t>
  </si>
  <si>
    <t>Ontvangen budget</t>
  </si>
  <si>
    <t>Aantal Plaasten</t>
  </si>
  <si>
    <t>Besteed budget</t>
  </si>
  <si>
    <t>Locatie (hieronder invullen):</t>
  </si>
  <si>
    <t>Aangevraagd budget</t>
  </si>
  <si>
    <t>Subtotaal</t>
  </si>
  <si>
    <t>Budget</t>
  </si>
  <si>
    <t>Totaal</t>
  </si>
  <si>
    <t>WEEK</t>
  </si>
  <si>
    <t>Opgave 2017</t>
  </si>
  <si>
    <t>Dagopvang</t>
  </si>
  <si>
    <t>Gastouder dagopvang/ gastouder BSO</t>
  </si>
  <si>
    <t>BSO</t>
  </si>
  <si>
    <t>Opvang bij Re-intergratie 1e kind</t>
  </si>
  <si>
    <t>Opvang bij Re-integraie 2e en volgende kind</t>
  </si>
  <si>
    <t>Naam organisatie:</t>
  </si>
  <si>
    <t>Datum:</t>
  </si>
  <si>
    <t>Voor- en Vroegschoolse Educatie</t>
  </si>
  <si>
    <t>Sociaal Medische Indicatie</t>
  </si>
  <si>
    <t>Opgave 2018</t>
  </si>
  <si>
    <t>Ontvangen voorlopige subsidie</t>
  </si>
  <si>
    <t>2. Niet geregistreerde VVE:</t>
  </si>
  <si>
    <t>1. Geregistreerde VVE:</t>
  </si>
  <si>
    <t>1. Dagopvang:</t>
  </si>
  <si>
    <t>3. BSO:</t>
  </si>
  <si>
    <t>1. Peuterspelen:</t>
  </si>
  <si>
    <t>Niet geregistreerde VVE</t>
  </si>
  <si>
    <t>Geregistreerde VVE</t>
  </si>
  <si>
    <t>Opvang bij Re-Integratie 1e kind</t>
  </si>
  <si>
    <t>Opvang bij Re-Integratie 2e en volgende kind(eren)</t>
  </si>
  <si>
    <t>Tweede en volgende kind(eren)</t>
  </si>
  <si>
    <t>Eerste kind:</t>
  </si>
  <si>
    <t>Kindplekken</t>
  </si>
  <si>
    <t>Tweede en volgende kind(eren):</t>
  </si>
  <si>
    <t>Gerealiseerd</t>
  </si>
  <si>
    <t>2. Gastouder Dov / BSO:</t>
  </si>
  <si>
    <t>Gastouder Dov / BSO</t>
  </si>
  <si>
    <t>Geregistreerde VVE (+ WKO)</t>
  </si>
  <si>
    <t>Niet geregistreerde VVE (+ WKO)</t>
  </si>
  <si>
    <t>3. Geregistreerde VVE (+ WKO):</t>
  </si>
  <si>
    <t>4. Niet geregistreerde VVE (+ WKO):</t>
  </si>
  <si>
    <t>Opvang bij Re-Integratie</t>
  </si>
  <si>
    <t>VVE</t>
  </si>
  <si>
    <t>VVE+ WKO</t>
  </si>
  <si>
    <t>SMI</t>
  </si>
  <si>
    <t>Overige afspraken / regelingen</t>
  </si>
  <si>
    <t>Overige subsidie afspraken</t>
  </si>
  <si>
    <t>Benoem specifieke kindregeling (hieronder invullen):</t>
  </si>
  <si>
    <t>Tarief</t>
  </si>
  <si>
    <t>In dit formulier zijn de vaste tarieven en berekeningen als verplichte formules uitgezet.</t>
  </si>
  <si>
    <t>Hiervan gebruik maken als u andere subsidie afspraken met de gemeente hebt gemaakt.</t>
  </si>
  <si>
    <t>1</t>
  </si>
  <si>
    <t>2</t>
  </si>
  <si>
    <t>3</t>
  </si>
  <si>
    <t>4</t>
  </si>
  <si>
    <t>5</t>
  </si>
  <si>
    <t>Aantal kindplekken</t>
  </si>
  <si>
    <t>Voorlopige subsidie</t>
  </si>
  <si>
    <t>Nog te ontvangen / nog te betalen:</t>
  </si>
  <si>
    <t xml:space="preserve">*Tarieven SMI 2020:
</t>
  </si>
  <si>
    <t xml:space="preserve">*Tarief Peuterspelen 2020:
</t>
  </si>
  <si>
    <t xml:space="preserve">*Tarieven Opvang bij Re-Integratie 2020:
</t>
  </si>
  <si>
    <t xml:space="preserve">*Tarieven VVE 2020:
</t>
  </si>
  <si>
    <t>Overzicht verantwoording 2020</t>
  </si>
  <si>
    <t>Opgave 2020</t>
  </si>
  <si>
    <t>Totaal verantwoording 2020</t>
  </si>
  <si>
    <t>BSN</t>
  </si>
  <si>
    <t>Einddata contract</t>
  </si>
  <si>
    <t>Begindata contract</t>
  </si>
  <si>
    <t xml:space="preserve">totaal </t>
  </si>
  <si>
    <t>Factuur Maand: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</si>
  <si>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</si>
  <si>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</si>
  <si>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</si>
  <si>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</si>
  <si>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</si>
  <si>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</si>
  <si>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</si>
  <si>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</si>
  <si>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</si>
  <si>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</si>
  <si>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</si>
  <si>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</si>
  <si>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Kolom1</t>
  </si>
  <si>
    <t>(Regulier VVE/Peuterspelen/Dagopvang SMI)</t>
  </si>
  <si>
    <t>(Geregistreerde VVE)</t>
  </si>
  <si>
    <t>(Gastouder SMI)</t>
  </si>
  <si>
    <t>(BSO SMI)</t>
  </si>
  <si>
    <t>(Gastouder OPV Reintegratie)</t>
  </si>
  <si>
    <t>(BSO OPV Reintegratie)</t>
  </si>
  <si>
    <t>(Dagopvang OPV Reintegratie)</t>
  </si>
  <si>
    <t>Kolom2</t>
  </si>
  <si>
    <t>(Geregistreerde VVE KOT)</t>
  </si>
  <si>
    <t xml:space="preserve">Soort opvang </t>
  </si>
  <si>
    <t>Bechikbare kindplekken</t>
  </si>
  <si>
    <t xml:space="preserve">Geboorte Datum </t>
  </si>
  <si>
    <t>1-3</t>
  </si>
  <si>
    <t>4-6</t>
  </si>
  <si>
    <t>7-9</t>
  </si>
  <si>
    <t>10 of meer</t>
  </si>
  <si>
    <t>Regulier VVE</t>
  </si>
  <si>
    <t>Dagopvang 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</si>
</sst>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_);[Red]\(&quot;€&quot;\ #,##0.00\)"/>
    <numFmt numFmtId="165" formatCode="&quot;€&quot;\ #,##0.00"/>
    <numFmt numFmtId="166" formatCode="&quot;€ 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DEADA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2"/>
        <bgColor rgb="FFFDEADA"/>
      </patternFill>
    </fill>
    <fill>
      <patternFill patternType="solid">
        <fgColor rgb="FFDCE6F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rgb="FFFDEADA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343">
    <xf numFmtId="0" fontId="0" fillId="0" borderId="0" xfId="0"/>
    <xf numFmtId="0" fontId="0" fillId="3" borderId="0" xfId="0" applyFill="1"/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hidden="1"/>
    </xf>
    <xf numFmtId="165" fontId="0" fillId="2" borderId="9" xfId="0" applyNumberFormat="1" applyFont="1" applyFill="1" applyBorder="1" applyProtection="1">
      <protection hidden="1"/>
    </xf>
    <xf numFmtId="0" fontId="1" fillId="5" borderId="5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165" fontId="0" fillId="5" borderId="9" xfId="0" applyNumberFormat="1" applyFill="1" applyBorder="1" applyProtection="1">
      <protection hidden="1"/>
    </xf>
    <xf numFmtId="165" fontId="1" fillId="5" borderId="9" xfId="0" applyNumberFormat="1" applyFont="1" applyFill="1" applyBorder="1" applyProtection="1">
      <protection locked="0"/>
    </xf>
    <xf numFmtId="165" fontId="0" fillId="5" borderId="9" xfId="0" applyNumberFormat="1" applyFont="1" applyFill="1" applyBorder="1" applyProtection="1">
      <protection hidden="1"/>
    </xf>
    <xf numFmtId="0" fontId="1" fillId="5" borderId="11" xfId="0" applyNumberFormat="1" applyFont="1" applyFill="1" applyBorder="1" applyProtection="1">
      <protection locked="0"/>
    </xf>
    <xf numFmtId="0" fontId="1" fillId="5" borderId="12" xfId="0" applyNumberFormat="1" applyFont="1" applyFill="1" applyBorder="1" applyProtection="1">
      <protection locked="0"/>
    </xf>
    <xf numFmtId="165" fontId="1" fillId="5" borderId="14" xfId="0" applyNumberFormat="1" applyFont="1" applyFill="1" applyBorder="1" applyProtection="1">
      <protection locked="0"/>
    </xf>
    <xf numFmtId="0" fontId="0" fillId="0" borderId="0" xfId="0"/>
    <xf numFmtId="0" fontId="0" fillId="8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8" fillId="6" borderId="15" xfId="1" applyFont="1" applyFill="1" applyBorder="1" applyProtection="1">
      <protection locked="0"/>
    </xf>
    <xf numFmtId="3" fontId="7" fillId="6" borderId="17" xfId="1" applyNumberFormat="1" applyFont="1" applyFill="1" applyBorder="1" applyProtection="1">
      <protection hidden="1"/>
    </xf>
    <xf numFmtId="0" fontId="8" fillId="7" borderId="15" xfId="1" applyFont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5" xfId="0" applyFill="1" applyBorder="1" applyProtection="1">
      <protection locked="0"/>
    </xf>
    <xf numFmtId="3" fontId="7" fillId="7" borderId="17" xfId="1" applyNumberFormat="1" applyFont="1" applyFill="1" applyBorder="1" applyProtection="1">
      <protection hidden="1"/>
    </xf>
    <xf numFmtId="0" fontId="0" fillId="0" borderId="0" xfId="0"/>
    <xf numFmtId="0" fontId="0" fillId="12" borderId="8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1" fillId="12" borderId="5" xfId="0" applyFont="1" applyFill="1" applyBorder="1" applyProtection="1">
      <protection locked="0"/>
    </xf>
    <xf numFmtId="0" fontId="1" fillId="12" borderId="8" xfId="0" applyFont="1" applyFill="1" applyBorder="1" applyProtection="1">
      <protection locked="0"/>
    </xf>
    <xf numFmtId="0" fontId="8" fillId="11" borderId="15" xfId="1" applyFont="1" applyFill="1" applyBorder="1" applyProtection="1">
      <protection locked="0"/>
    </xf>
    <xf numFmtId="3" fontId="7" fillId="11" borderId="17" xfId="1" applyNumberFormat="1" applyFont="1" applyFill="1" applyBorder="1" applyProtection="1">
      <protection hidden="1"/>
    </xf>
    <xf numFmtId="0" fontId="8" fillId="13" borderId="15" xfId="1" applyFont="1" applyFill="1" applyBorder="1" applyProtection="1">
      <protection locked="0"/>
    </xf>
    <xf numFmtId="0" fontId="0" fillId="14" borderId="8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0" fillId="14" borderId="5" xfId="0" applyFill="1" applyBorder="1" applyProtection="1">
      <protection locked="0"/>
    </xf>
    <xf numFmtId="3" fontId="7" fillId="13" borderId="17" xfId="1" applyNumberFormat="1" applyFont="1" applyFill="1" applyBorder="1" applyProtection="1">
      <protection hidden="1"/>
    </xf>
    <xf numFmtId="0" fontId="0" fillId="0" borderId="0" xfId="0" applyBorder="1"/>
    <xf numFmtId="165" fontId="7" fillId="6" borderId="17" xfId="1" applyNumberFormat="1" applyFont="1" applyFill="1" applyBorder="1" applyProtection="1">
      <protection hidden="1"/>
    </xf>
    <xf numFmtId="165" fontId="7" fillId="7" borderId="17" xfId="1" applyNumberFormat="1" applyFont="1" applyFill="1" applyBorder="1" applyProtection="1">
      <protection hidden="1"/>
    </xf>
    <xf numFmtId="165" fontId="7" fillId="11" borderId="17" xfId="1" applyNumberFormat="1" applyFont="1" applyFill="1" applyBorder="1" applyProtection="1">
      <protection hidden="1"/>
    </xf>
    <xf numFmtId="165" fontId="7" fillId="13" borderId="17" xfId="1" applyNumberFormat="1" applyFont="1" applyFill="1" applyBorder="1" applyProtection="1">
      <protection hidden="1"/>
    </xf>
    <xf numFmtId="165" fontId="7" fillId="13" borderId="37" xfId="1" applyNumberFormat="1" applyFont="1" applyFill="1" applyBorder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" fillId="15" borderId="19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horizontal="left" vertical="top" wrapText="1"/>
      <protection locked="0"/>
    </xf>
    <xf numFmtId="0" fontId="5" fillId="15" borderId="0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vertical="top" wrapText="1"/>
      <protection locked="0"/>
    </xf>
    <xf numFmtId="164" fontId="5" fillId="15" borderId="20" xfId="1" applyNumberFormat="1" applyFont="1" applyFill="1" applyBorder="1" applyAlignment="1" applyProtection="1">
      <alignment vertical="top" wrapText="1"/>
      <protection locked="0"/>
    </xf>
    <xf numFmtId="0" fontId="5" fillId="15" borderId="21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horizontal="left" vertical="top" wrapText="1"/>
      <protection locked="0"/>
    </xf>
    <xf numFmtId="0" fontId="5" fillId="15" borderId="28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vertical="top" wrapText="1"/>
      <protection locked="0"/>
    </xf>
    <xf numFmtId="164" fontId="5" fillId="15" borderId="22" xfId="1" applyNumberFormat="1" applyFont="1" applyFill="1" applyBorder="1" applyAlignment="1" applyProtection="1">
      <alignment vertical="top" wrapText="1"/>
      <protection locked="0"/>
    </xf>
    <xf numFmtId="0" fontId="0" fillId="16" borderId="8" xfId="0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6" borderId="6" xfId="0" applyFill="1" applyBorder="1" applyProtection="1">
      <protection locked="0"/>
    </xf>
    <xf numFmtId="165" fontId="0" fillId="16" borderId="1" xfId="0" applyNumberFormat="1" applyFill="1" applyBorder="1" applyProtection="1">
      <protection locked="0"/>
    </xf>
    <xf numFmtId="3" fontId="7" fillId="15" borderId="17" xfId="1" applyNumberFormat="1" applyFont="1" applyFill="1" applyBorder="1" applyProtection="1">
      <protection hidden="1"/>
    </xf>
    <xf numFmtId="165" fontId="7" fillId="15" borderId="17" xfId="1" applyNumberFormat="1" applyFont="1" applyFill="1" applyBorder="1" applyProtection="1">
      <protection hidden="1"/>
    </xf>
    <xf numFmtId="0" fontId="0" fillId="0" borderId="8" xfId="0" applyFont="1" applyBorder="1"/>
    <xf numFmtId="0" fontId="0" fillId="0" borderId="6" xfId="0" applyFont="1" applyBorder="1"/>
    <xf numFmtId="0" fontId="0" fillId="0" borderId="33" xfId="0" applyFont="1" applyBorder="1"/>
    <xf numFmtId="0" fontId="0" fillId="0" borderId="51" xfId="0" applyFont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/>
    <xf numFmtId="0" fontId="0" fillId="8" borderId="54" xfId="0" applyFill="1" applyBorder="1" applyProtection="1">
      <protection locked="0"/>
    </xf>
    <xf numFmtId="165" fontId="0" fillId="8" borderId="1" xfId="0" applyNumberFormat="1" applyFill="1" applyBorder="1" applyProtection="1"/>
    <xf numFmtId="165" fontId="0" fillId="8" borderId="9" xfId="0" applyNumberFormat="1" applyFill="1" applyBorder="1" applyProtection="1"/>
    <xf numFmtId="165" fontId="0" fillId="10" borderId="1" xfId="0" applyNumberFormat="1" applyFill="1" applyBorder="1" applyProtection="1"/>
    <xf numFmtId="165" fontId="0" fillId="10" borderId="9" xfId="0" applyNumberFormat="1" applyFill="1" applyBorder="1" applyProtection="1"/>
    <xf numFmtId="165" fontId="0" fillId="12" borderId="1" xfId="0" applyNumberFormat="1" applyFill="1" applyBorder="1" applyProtection="1"/>
    <xf numFmtId="165" fontId="0" fillId="14" borderId="1" xfId="0" applyNumberFormat="1" applyFill="1" applyBorder="1" applyProtection="1"/>
    <xf numFmtId="165" fontId="0" fillId="14" borderId="9" xfId="0" applyNumberFormat="1" applyFill="1" applyBorder="1" applyProtection="1"/>
    <xf numFmtId="164" fontId="5" fillId="13" borderId="0" xfId="1" applyNumberFormat="1" applyFont="1" applyFill="1" applyBorder="1" applyAlignment="1" applyProtection="1">
      <alignment horizontal="left" vertical="top" wrapText="1"/>
    </xf>
    <xf numFmtId="164" fontId="5" fillId="13" borderId="28" xfId="1" applyNumberFormat="1" applyFont="1" applyFill="1" applyBorder="1" applyAlignment="1" applyProtection="1">
      <alignment horizontal="left" vertical="top" wrapText="1"/>
    </xf>
    <xf numFmtId="165" fontId="0" fillId="16" borderId="51" xfId="0" applyNumberFormat="1" applyFill="1" applyBorder="1" applyAlignment="1" applyProtection="1">
      <protection hidden="1"/>
    </xf>
    <xf numFmtId="165" fontId="0" fillId="16" borderId="58" xfId="0" applyNumberFormat="1" applyFill="1" applyBorder="1" applyProtection="1">
      <protection hidden="1"/>
    </xf>
    <xf numFmtId="165" fontId="1" fillId="16" borderId="59" xfId="0" applyNumberFormat="1" applyFont="1" applyFill="1" applyBorder="1" applyAlignment="1" applyProtection="1">
      <alignment horizontal="right"/>
      <protection hidden="1"/>
    </xf>
    <xf numFmtId="0" fontId="0" fillId="12" borderId="1" xfId="0" applyNumberFormat="1" applyFill="1" applyBorder="1" applyProtection="1">
      <protection locked="0"/>
    </xf>
    <xf numFmtId="0" fontId="0" fillId="8" borderId="7" xfId="0" applyFill="1" applyBorder="1" applyProtection="1"/>
    <xf numFmtId="0" fontId="0" fillId="8" borderId="8" xfId="0" applyFill="1" applyBorder="1" applyProtection="1"/>
    <xf numFmtId="0" fontId="0" fillId="8" borderId="34" xfId="0" applyFill="1" applyBorder="1" applyProtection="1"/>
    <xf numFmtId="0" fontId="0" fillId="10" borderId="7" xfId="0" applyFill="1" applyBorder="1" applyProtection="1"/>
    <xf numFmtId="0" fontId="0" fillId="10" borderId="34" xfId="0" applyFill="1" applyBorder="1" applyProtection="1"/>
    <xf numFmtId="0" fontId="0" fillId="12" borderId="7" xfId="0" applyFill="1" applyBorder="1" applyProtection="1"/>
    <xf numFmtId="0" fontId="0" fillId="12" borderId="34" xfId="0" applyFill="1" applyBorder="1" applyProtection="1"/>
    <xf numFmtId="0" fontId="0" fillId="14" borderId="7" xfId="0" applyFill="1" applyBorder="1" applyProtection="1"/>
    <xf numFmtId="0" fontId="0" fillId="14" borderId="8" xfId="0" applyFill="1" applyBorder="1" applyProtection="1"/>
    <xf numFmtId="0" fontId="0" fillId="14" borderId="34" xfId="0" applyFill="1" applyBorder="1" applyProtection="1"/>
    <xf numFmtId="0" fontId="7" fillId="6" borderId="23" xfId="1" applyFont="1" applyFill="1" applyBorder="1" applyProtection="1"/>
    <xf numFmtId="0" fontId="7" fillId="7" borderId="23" xfId="1" applyFont="1" applyFill="1" applyBorder="1" applyProtection="1"/>
    <xf numFmtId="0" fontId="7" fillId="11" borderId="23" xfId="1" applyFont="1" applyFill="1" applyBorder="1" applyProtection="1"/>
    <xf numFmtId="0" fontId="7" fillId="13" borderId="23" xfId="1" applyFont="1" applyFill="1" applyBorder="1" applyProtection="1"/>
    <xf numFmtId="0" fontId="8" fillId="6" borderId="15" xfId="1" applyFont="1" applyFill="1" applyBorder="1" applyProtection="1"/>
    <xf numFmtId="0" fontId="0" fillId="8" borderId="1" xfId="0" applyFill="1" applyBorder="1" applyProtection="1"/>
    <xf numFmtId="0" fontId="0" fillId="8" borderId="6" xfId="0" applyFill="1" applyBorder="1" applyProtection="1"/>
    <xf numFmtId="0" fontId="1" fillId="9" borderId="5" xfId="0" applyFont="1" applyFill="1" applyBorder="1" applyAlignment="1" applyProtection="1">
      <alignment wrapText="1"/>
    </xf>
    <xf numFmtId="0" fontId="0" fillId="10" borderId="8" xfId="0" applyFill="1" applyBorder="1" applyProtection="1"/>
    <xf numFmtId="0" fontId="0" fillId="10" borderId="1" xfId="0" applyFill="1" applyBorder="1" applyProtection="1"/>
    <xf numFmtId="0" fontId="0" fillId="10" borderId="6" xfId="0" applyFill="1" applyBorder="1" applyProtection="1"/>
    <xf numFmtId="0" fontId="1" fillId="12" borderId="5" xfId="0" applyFont="1" applyFill="1" applyBorder="1" applyAlignment="1" applyProtection="1">
      <alignment wrapText="1"/>
    </xf>
    <xf numFmtId="0" fontId="0" fillId="12" borderId="8" xfId="0" applyFill="1" applyBorder="1" applyProtection="1"/>
    <xf numFmtId="0" fontId="0" fillId="12" borderId="1" xfId="0" applyFill="1" applyBorder="1" applyProtection="1"/>
    <xf numFmtId="0" fontId="0" fillId="12" borderId="6" xfId="0" applyFill="1" applyBorder="1" applyProtection="1"/>
    <xf numFmtId="0" fontId="0" fillId="12" borderId="9" xfId="0" applyFill="1" applyBorder="1" applyProtection="1"/>
    <xf numFmtId="0" fontId="8" fillId="13" borderId="15" xfId="1" applyFont="1" applyFill="1" applyBorder="1" applyProtection="1"/>
    <xf numFmtId="0" fontId="0" fillId="14" borderId="1" xfId="0" applyFill="1" applyBorder="1" applyProtection="1"/>
    <xf numFmtId="0" fontId="0" fillId="14" borderId="6" xfId="0" applyFill="1" applyBorder="1" applyProtection="1"/>
    <xf numFmtId="0" fontId="0" fillId="14" borderId="9" xfId="0" applyFill="1" applyBorder="1" applyProtection="1"/>
    <xf numFmtId="0" fontId="1" fillId="10" borderId="5" xfId="0" applyFont="1" applyFill="1" applyBorder="1" applyProtection="1"/>
    <xf numFmtId="0" fontId="0" fillId="8" borderId="10" xfId="0" applyFont="1" applyFill="1" applyBorder="1" applyProtection="1"/>
    <xf numFmtId="0" fontId="0" fillId="10" borderId="10" xfId="0" applyFont="1" applyFill="1" applyBorder="1" applyProtection="1"/>
    <xf numFmtId="0" fontId="5" fillId="6" borderId="19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vertical="top" wrapText="1"/>
    </xf>
    <xf numFmtId="164" fontId="5" fillId="6" borderId="20" xfId="1" applyNumberFormat="1" applyFont="1" applyFill="1" applyBorder="1" applyAlignment="1" applyProtection="1">
      <alignment vertical="top" wrapText="1"/>
    </xf>
    <xf numFmtId="0" fontId="5" fillId="7" borderId="19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horizontal="left" vertical="top" wrapText="1"/>
    </xf>
    <xf numFmtId="0" fontId="5" fillId="7" borderId="0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vertical="top" wrapText="1"/>
    </xf>
    <xf numFmtId="164" fontId="5" fillId="7" borderId="20" xfId="1" applyNumberFormat="1" applyFont="1" applyFill="1" applyBorder="1" applyAlignment="1" applyProtection="1">
      <alignment vertical="top" wrapText="1"/>
    </xf>
    <xf numFmtId="0" fontId="5" fillId="11" borderId="19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horizontal="left" vertical="top" wrapText="1"/>
    </xf>
    <xf numFmtId="0" fontId="5" fillId="11" borderId="0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vertical="top" wrapText="1"/>
    </xf>
    <xf numFmtId="164" fontId="5" fillId="11" borderId="20" xfId="1" applyNumberFormat="1" applyFont="1" applyFill="1" applyBorder="1" applyAlignment="1" applyProtection="1">
      <alignment vertical="top" wrapText="1"/>
    </xf>
    <xf numFmtId="0" fontId="5" fillId="13" borderId="19" xfId="1" applyFont="1" applyFill="1" applyBorder="1" applyAlignment="1" applyProtection="1">
      <alignment vertical="top"/>
    </xf>
    <xf numFmtId="0" fontId="9" fillId="13" borderId="0" xfId="1" applyFont="1" applyFill="1" applyBorder="1" applyAlignment="1" applyProtection="1">
      <alignment vertical="top"/>
    </xf>
    <xf numFmtId="164" fontId="9" fillId="13" borderId="0" xfId="1" applyNumberFormat="1" applyFont="1" applyFill="1" applyBorder="1" applyAlignment="1" applyProtection="1">
      <alignment horizontal="left" vertical="top" wrapText="1"/>
    </xf>
    <xf numFmtId="164" fontId="9" fillId="13" borderId="0" xfId="1" applyNumberFormat="1" applyFont="1" applyFill="1" applyBorder="1" applyAlignment="1" applyProtection="1">
      <alignment vertical="top" wrapText="1"/>
    </xf>
    <xf numFmtId="164" fontId="9" fillId="13" borderId="20" xfId="1" applyNumberFormat="1" applyFont="1" applyFill="1" applyBorder="1" applyAlignment="1" applyProtection="1">
      <alignment vertical="top" wrapText="1"/>
    </xf>
    <xf numFmtId="0" fontId="5" fillId="13" borderId="0" xfId="1" applyFont="1" applyFill="1" applyBorder="1" applyAlignment="1" applyProtection="1">
      <alignment vertical="top"/>
    </xf>
    <xf numFmtId="164" fontId="5" fillId="13" borderId="0" xfId="1" applyNumberFormat="1" applyFont="1" applyFill="1" applyBorder="1" applyAlignment="1" applyProtection="1">
      <alignment vertical="top" wrapText="1"/>
    </xf>
    <xf numFmtId="164" fontId="5" fillId="13" borderId="20" xfId="1" applyNumberFormat="1" applyFont="1" applyFill="1" applyBorder="1" applyAlignment="1" applyProtection="1">
      <alignment vertical="top" wrapText="1"/>
    </xf>
    <xf numFmtId="0" fontId="5" fillId="6" borderId="21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horizontal="left" vertical="top" wrapText="1"/>
    </xf>
    <xf numFmtId="0" fontId="5" fillId="6" borderId="28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vertical="top" wrapText="1"/>
    </xf>
    <xf numFmtId="164" fontId="5" fillId="6" borderId="22" xfId="1" applyNumberFormat="1" applyFont="1" applyFill="1" applyBorder="1" applyAlignment="1" applyProtection="1">
      <alignment vertical="top" wrapText="1"/>
    </xf>
    <xf numFmtId="0" fontId="5" fillId="7" borderId="21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horizontal="left" vertical="top" wrapText="1"/>
    </xf>
    <xf numFmtId="0" fontId="5" fillId="7" borderId="28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vertical="top" wrapText="1"/>
    </xf>
    <xf numFmtId="164" fontId="5" fillId="7" borderId="22" xfId="1" applyNumberFormat="1" applyFont="1" applyFill="1" applyBorder="1" applyAlignment="1" applyProtection="1">
      <alignment vertical="top" wrapText="1"/>
    </xf>
    <xf numFmtId="0" fontId="5" fillId="11" borderId="21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horizontal="left" vertical="top" wrapText="1"/>
    </xf>
    <xf numFmtId="0" fontId="5" fillId="11" borderId="28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vertical="top" wrapText="1"/>
    </xf>
    <xf numFmtId="164" fontId="5" fillId="11" borderId="22" xfId="1" applyNumberFormat="1" applyFont="1" applyFill="1" applyBorder="1" applyAlignment="1" applyProtection="1">
      <alignment vertical="top" wrapText="1"/>
    </xf>
    <xf numFmtId="0" fontId="5" fillId="13" borderId="21" xfId="1" applyFont="1" applyFill="1" applyBorder="1" applyAlignment="1" applyProtection="1">
      <alignment vertical="top"/>
    </xf>
    <xf numFmtId="164" fontId="9" fillId="13" borderId="28" xfId="1" applyNumberFormat="1" applyFont="1" applyFill="1" applyBorder="1" applyAlignment="1" applyProtection="1">
      <alignment horizontal="left" vertical="top" wrapText="1"/>
    </xf>
    <xf numFmtId="164" fontId="9" fillId="13" borderId="22" xfId="1" applyNumberFormat="1" applyFont="1" applyFill="1" applyBorder="1" applyAlignment="1" applyProtection="1">
      <alignment vertical="top" wrapText="1"/>
    </xf>
    <xf numFmtId="0" fontId="5" fillId="13" borderId="28" xfId="1" applyFont="1" applyFill="1" applyBorder="1" applyAlignment="1" applyProtection="1">
      <alignment vertical="top"/>
    </xf>
    <xf numFmtId="164" fontId="5" fillId="13" borderId="28" xfId="1" applyNumberFormat="1" applyFont="1" applyFill="1" applyBorder="1" applyAlignment="1" applyProtection="1">
      <alignment vertical="top" wrapText="1"/>
    </xf>
    <xf numFmtId="164" fontId="5" fillId="13" borderId="22" xfId="1" applyNumberFormat="1" applyFont="1" applyFill="1" applyBorder="1" applyAlignment="1" applyProtection="1">
      <alignment vertical="top" wrapText="1"/>
    </xf>
    <xf numFmtId="0" fontId="0" fillId="8" borderId="9" xfId="0" applyFill="1" applyBorder="1" applyProtection="1"/>
    <xf numFmtId="0" fontId="1" fillId="10" borderId="8" xfId="0" applyFont="1" applyFill="1" applyBorder="1" applyProtection="1"/>
    <xf numFmtId="0" fontId="0" fillId="10" borderId="9" xfId="0" applyFill="1" applyBorder="1" applyProtection="1"/>
    <xf numFmtId="0" fontId="0" fillId="10" borderId="7" xfId="0" applyFont="1" applyFill="1" applyBorder="1" applyProtection="1"/>
    <xf numFmtId="0" fontId="0" fillId="12" borderId="10" xfId="0" applyFont="1" applyFill="1" applyBorder="1" applyProtection="1"/>
    <xf numFmtId="0" fontId="0" fillId="14" borderId="10" xfId="0" applyFont="1" applyFill="1" applyBorder="1" applyProtection="1"/>
    <xf numFmtId="0" fontId="0" fillId="14" borderId="7" xfId="0" applyFont="1" applyFill="1" applyBorder="1" applyProtection="1"/>
    <xf numFmtId="0" fontId="1" fillId="14" borderId="8" xfId="0" applyFont="1" applyFill="1" applyBorder="1" applyProtection="1"/>
    <xf numFmtId="0" fontId="7" fillId="6" borderId="16" xfId="1" applyFont="1" applyFill="1" applyBorder="1" applyProtection="1"/>
    <xf numFmtId="0" fontId="7" fillId="7" borderId="16" xfId="1" applyFont="1" applyFill="1" applyBorder="1" applyProtection="1"/>
    <xf numFmtId="0" fontId="7" fillId="11" borderId="16" xfId="1" applyFont="1" applyFill="1" applyBorder="1" applyProtection="1"/>
    <xf numFmtId="0" fontId="7" fillId="13" borderId="16" xfId="1" applyFont="1" applyFill="1" applyBorder="1" applyProtection="1"/>
    <xf numFmtId="0" fontId="0" fillId="16" borderId="1" xfId="0" applyFont="1" applyFill="1" applyBorder="1" applyProtection="1"/>
    <xf numFmtId="0" fontId="0" fillId="16" borderId="9" xfId="0" applyFont="1" applyFill="1" applyBorder="1" applyProtection="1"/>
    <xf numFmtId="0" fontId="1" fillId="16" borderId="50" xfId="0" applyFont="1" applyFill="1" applyBorder="1" applyAlignment="1" applyProtection="1">
      <alignment horizontal="right"/>
    </xf>
    <xf numFmtId="0" fontId="1" fillId="16" borderId="60" xfId="0" applyFont="1" applyFill="1" applyBorder="1" applyAlignment="1" applyProtection="1"/>
    <xf numFmtId="0" fontId="0" fillId="3" borderId="53" xfId="0" applyFill="1" applyBorder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8" fontId="0" fillId="0" borderId="1" xfId="0" applyNumberFormat="1" applyFont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0" fontId="10" fillId="0" borderId="8" xfId="0" applyFont="1" applyBorder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8" fontId="0" fillId="3" borderId="0" xfId="0" applyNumberFormat="1" applyFont="1" applyFill="1"/>
    <xf numFmtId="8" fontId="0" fillId="3" borderId="63" xfId="0" applyNumberFormat="1" applyFont="1" applyFill="1" applyBorder="1"/>
    <xf numFmtId="166" fontId="0" fillId="3" borderId="0" xfId="1" applyNumberFormat="1" applyFont="1" applyFill="1" applyBorder="1" applyProtection="1">
      <protection hidden="1"/>
    </xf>
    <xf numFmtId="166" fontId="0" fillId="3" borderId="62" xfId="1" applyNumberFormat="1" applyFont="1" applyFill="1" applyBorder="1" applyProtection="1">
      <protection hidden="1"/>
    </xf>
    <xf numFmtId="166" fontId="0" fillId="3" borderId="63" xfId="1" applyNumberFormat="1" applyFont="1" applyFill="1" applyBorder="1" applyProtection="1">
      <protection hidden="1"/>
    </xf>
    <xf numFmtId="0" fontId="0" fillId="3" borderId="0" xfId="0" applyFont="1" applyFill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3" borderId="0" xfId="0" applyFont="1" applyFill="1"/>
    <xf numFmtId="15" fontId="12" fillId="3" borderId="0" xfId="0" applyNumberFormat="1" applyFont="1" applyFill="1"/>
    <xf numFmtId="0" fontId="0" fillId="3" borderId="0" xfId="0" applyFont="1" applyFill="1" applyBorder="1" applyAlignment="1">
      <alignment horizontal="left"/>
    </xf>
    <xf numFmtId="0" fontId="1" fillId="17" borderId="50" xfId="0" applyFont="1" applyFill="1" applyBorder="1" applyAlignment="1">
      <alignment horizontal="center"/>
    </xf>
    <xf numFmtId="0" fontId="13" fillId="17" borderId="25" xfId="0" applyFont="1" applyFill="1" applyBorder="1"/>
    <xf numFmtId="0" fontId="13" fillId="17" borderId="50" xfId="0" applyFont="1" applyFill="1" applyBorder="1" applyAlignment="1">
      <alignment horizontal="center"/>
    </xf>
    <xf numFmtId="0" fontId="1" fillId="17" borderId="24" xfId="0" applyFont="1" applyFill="1" applyBorder="1"/>
    <xf numFmtId="166" fontId="14" fillId="3" borderId="64" xfId="1" applyNumberFormat="1" applyFont="1" applyFill="1" applyBorder="1" applyProtection="1">
      <protection hidden="1"/>
    </xf>
    <xf numFmtId="165" fontId="0" fillId="3" borderId="0" xfId="0" applyNumberFormat="1" applyFont="1" applyFill="1" applyBorder="1"/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165" fontId="1" fillId="16" borderId="57" xfId="0" applyNumberFormat="1" applyFont="1" applyFill="1" applyBorder="1" applyAlignment="1" applyProtection="1">
      <alignment horizontal="right"/>
    </xf>
    <xf numFmtId="165" fontId="1" fillId="16" borderId="56" xfId="0" applyNumberFormat="1" applyFont="1" applyFill="1" applyBorder="1" applyAlignment="1" applyProtection="1">
      <alignment horizontal="right"/>
    </xf>
    <xf numFmtId="165" fontId="1" fillId="16" borderId="59" xfId="0" applyNumberFormat="1" applyFont="1" applyFill="1" applyBorder="1" applyAlignment="1" applyProtection="1">
      <alignment horizontal="right"/>
    </xf>
    <xf numFmtId="0" fontId="0" fillId="16" borderId="8" xfId="0" applyFont="1" applyFill="1" applyBorder="1" applyAlignment="1" applyProtection="1">
      <alignment horizontal="center"/>
    </xf>
    <xf numFmtId="0" fontId="0" fillId="16" borderId="1" xfId="0" applyFont="1" applyFill="1" applyBorder="1" applyAlignment="1" applyProtection="1">
      <alignment horizontal="center"/>
    </xf>
    <xf numFmtId="0" fontId="1" fillId="16" borderId="50" xfId="0" applyFont="1" applyFill="1" applyBorder="1" applyAlignment="1" applyProtection="1">
      <alignment horizontal="center"/>
    </xf>
    <xf numFmtId="0" fontId="1" fillId="16" borderId="55" xfId="0" applyFont="1" applyFill="1" applyBorder="1" applyAlignment="1" applyProtection="1">
      <alignment horizontal="center"/>
    </xf>
    <xf numFmtId="3" fontId="0" fillId="16" borderId="6" xfId="0" applyNumberFormat="1" applyFill="1" applyBorder="1" applyAlignment="1" applyProtection="1">
      <alignment horizontal="right"/>
      <protection hidden="1"/>
    </xf>
    <xf numFmtId="0" fontId="0" fillId="16" borderId="8" xfId="0" applyFill="1" applyBorder="1" applyAlignment="1" applyProtection="1">
      <alignment horizontal="right"/>
      <protection hidden="1"/>
    </xf>
    <xf numFmtId="0" fontId="6" fillId="15" borderId="29" xfId="1" applyFont="1" applyFill="1" applyBorder="1" applyAlignment="1" applyProtection="1">
      <alignment horizontal="center"/>
    </xf>
    <xf numFmtId="0" fontId="6" fillId="15" borderId="30" xfId="1" applyFont="1" applyFill="1" applyBorder="1" applyAlignment="1" applyProtection="1">
      <alignment horizontal="center"/>
    </xf>
    <xf numFmtId="0" fontId="6" fillId="15" borderId="31" xfId="1" applyFont="1" applyFill="1" applyBorder="1" applyAlignment="1" applyProtection="1">
      <alignment horizontal="center"/>
    </xf>
    <xf numFmtId="3" fontId="0" fillId="16" borderId="52" xfId="0" applyNumberFormat="1" applyFill="1" applyBorder="1" applyAlignment="1" applyProtection="1">
      <alignment horizontal="right"/>
      <protection hidden="1"/>
    </xf>
    <xf numFmtId="0" fontId="0" fillId="16" borderId="33" xfId="0" applyFill="1" applyBorder="1" applyAlignment="1" applyProtection="1">
      <alignment horizontal="right"/>
      <protection hidden="1"/>
    </xf>
    <xf numFmtId="0" fontId="1" fillId="16" borderId="61" xfId="0" applyFont="1" applyFill="1" applyBorder="1" applyAlignment="1" applyProtection="1">
      <alignment horizontal="center"/>
    </xf>
    <xf numFmtId="0" fontId="1" fillId="16" borderId="25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14" borderId="6" xfId="0" applyFill="1" applyBorder="1" applyAlignment="1" applyProtection="1">
      <alignment horizontal="center"/>
      <protection locked="0"/>
    </xf>
    <xf numFmtId="0" fontId="0" fillId="14" borderId="7" xfId="0" applyFill="1" applyBorder="1" applyAlignment="1" applyProtection="1">
      <alignment horizontal="center"/>
      <protection locked="0"/>
    </xf>
    <xf numFmtId="0" fontId="0" fillId="14" borderId="34" xfId="0" applyFill="1" applyBorder="1" applyAlignment="1" applyProtection="1">
      <alignment horizontal="center"/>
      <protection locked="0"/>
    </xf>
    <xf numFmtId="0" fontId="0" fillId="14" borderId="10" xfId="0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/>
    </xf>
    <xf numFmtId="0" fontId="0" fillId="14" borderId="7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0" fontId="6" fillId="11" borderId="29" xfId="1" applyFont="1" applyFill="1" applyBorder="1" applyAlignment="1" applyProtection="1">
      <alignment horizontal="center"/>
    </xf>
    <xf numFmtId="0" fontId="6" fillId="11" borderId="30" xfId="1" applyFont="1" applyFill="1" applyBorder="1" applyAlignment="1" applyProtection="1">
      <alignment horizontal="center"/>
    </xf>
    <xf numFmtId="0" fontId="6" fillId="11" borderId="31" xfId="1" applyFont="1" applyFill="1" applyBorder="1" applyAlignment="1" applyProtection="1">
      <alignment horizontal="center"/>
    </xf>
    <xf numFmtId="0" fontId="8" fillId="11" borderId="18" xfId="1" applyFont="1" applyFill="1" applyBorder="1" applyAlignment="1" applyProtection="1">
      <alignment horizontal="left" vertical="top" wrapText="1"/>
    </xf>
    <xf numFmtId="0" fontId="8" fillId="11" borderId="26" xfId="1" applyFont="1" applyFill="1" applyBorder="1" applyAlignment="1" applyProtection="1">
      <alignment horizontal="left" vertical="top"/>
    </xf>
    <xf numFmtId="0" fontId="8" fillId="11" borderId="27" xfId="1" applyFont="1" applyFill="1" applyBorder="1" applyAlignment="1" applyProtection="1">
      <alignment horizontal="left" vertical="top"/>
    </xf>
    <xf numFmtId="0" fontId="1" fillId="12" borderId="24" xfId="0" applyFont="1" applyFill="1" applyBorder="1" applyAlignment="1" applyProtection="1">
      <alignment horizontal="center"/>
    </xf>
    <xf numFmtId="0" fontId="1" fillId="12" borderId="13" xfId="0" applyFont="1" applyFill="1" applyBorder="1" applyAlignment="1" applyProtection="1">
      <alignment horizontal="center"/>
    </xf>
    <xf numFmtId="0" fontId="1" fillId="12" borderId="25" xfId="0" applyFont="1" applyFill="1" applyBorder="1" applyAlignment="1" applyProtection="1">
      <alignment horizontal="center"/>
    </xf>
    <xf numFmtId="0" fontId="1" fillId="12" borderId="36" xfId="0" applyFont="1" applyFill="1" applyBorder="1" applyAlignment="1" applyProtection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1" fillId="8" borderId="24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6" fillId="6" borderId="29" xfId="1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/>
    </xf>
    <xf numFmtId="0" fontId="8" fillId="6" borderId="18" xfId="1" applyFont="1" applyFill="1" applyBorder="1" applyAlignment="1" applyProtection="1">
      <alignment horizontal="left" vertical="top" wrapText="1"/>
    </xf>
    <xf numFmtId="0" fontId="8" fillId="6" borderId="26" xfId="1" applyFont="1" applyFill="1" applyBorder="1" applyAlignment="1" applyProtection="1">
      <alignment horizontal="left" vertical="top"/>
    </xf>
    <xf numFmtId="0" fontId="8" fillId="6" borderId="27" xfId="1" applyFont="1" applyFill="1" applyBorder="1" applyAlignment="1" applyProtection="1">
      <alignment horizontal="left" vertical="top"/>
    </xf>
    <xf numFmtId="0" fontId="6" fillId="7" borderId="29" xfId="1" applyFont="1" applyFill="1" applyBorder="1" applyAlignment="1" applyProtection="1">
      <alignment horizontal="center"/>
    </xf>
    <xf numFmtId="0" fontId="6" fillId="7" borderId="30" xfId="1" applyFont="1" applyFill="1" applyBorder="1" applyAlignment="1" applyProtection="1">
      <alignment horizontal="center"/>
    </xf>
    <xf numFmtId="0" fontId="6" fillId="7" borderId="31" xfId="1" applyFont="1" applyFill="1" applyBorder="1" applyAlignment="1" applyProtection="1">
      <alignment horizontal="center"/>
    </xf>
    <xf numFmtId="0" fontId="8" fillId="7" borderId="18" xfId="1" applyFont="1" applyFill="1" applyBorder="1" applyAlignment="1" applyProtection="1">
      <alignment horizontal="left" vertical="top" wrapText="1"/>
    </xf>
    <xf numFmtId="0" fontId="8" fillId="7" borderId="26" xfId="1" applyFont="1" applyFill="1" applyBorder="1" applyAlignment="1" applyProtection="1">
      <alignment horizontal="left" vertical="top"/>
    </xf>
    <xf numFmtId="0" fontId="8" fillId="7" borderId="27" xfId="1" applyFont="1" applyFill="1" applyBorder="1" applyAlignment="1" applyProtection="1">
      <alignment horizontal="left" vertical="top"/>
    </xf>
    <xf numFmtId="0" fontId="6" fillId="13" borderId="29" xfId="1" applyFont="1" applyFill="1" applyBorder="1" applyAlignment="1" applyProtection="1">
      <alignment horizontal="center"/>
    </xf>
    <xf numFmtId="0" fontId="6" fillId="13" borderId="30" xfId="1" applyFont="1" applyFill="1" applyBorder="1" applyAlignment="1" applyProtection="1">
      <alignment horizontal="center"/>
    </xf>
    <xf numFmtId="0" fontId="6" fillId="13" borderId="31" xfId="1" applyFont="1" applyFill="1" applyBorder="1" applyAlignment="1" applyProtection="1">
      <alignment horizontal="center"/>
    </xf>
    <xf numFmtId="0" fontId="1" fillId="14" borderId="40" xfId="0" applyFont="1" applyFill="1" applyBorder="1" applyAlignment="1" applyProtection="1">
      <alignment horizontal="center"/>
    </xf>
    <xf numFmtId="0" fontId="1" fillId="14" borderId="38" xfId="0" applyFont="1" applyFill="1" applyBorder="1" applyAlignment="1" applyProtection="1">
      <alignment horizontal="center"/>
    </xf>
    <xf numFmtId="0" fontId="1" fillId="14" borderId="39" xfId="0" applyFont="1" applyFill="1" applyBorder="1" applyAlignment="1" applyProtection="1">
      <alignment horizontal="center"/>
    </xf>
    <xf numFmtId="0" fontId="1" fillId="14" borderId="41" xfId="0" applyFont="1" applyFill="1" applyBorder="1" applyAlignment="1" applyProtection="1">
      <alignment horizontal="center"/>
    </xf>
    <xf numFmtId="0" fontId="1" fillId="14" borderId="42" xfId="0" applyFont="1" applyFill="1" applyBorder="1" applyAlignment="1" applyProtection="1">
      <alignment horizontal="center"/>
    </xf>
    <xf numFmtId="0" fontId="5" fillId="13" borderId="18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 wrapText="1"/>
    </xf>
    <xf numFmtId="0" fontId="5" fillId="13" borderId="27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/>
    </xf>
    <xf numFmtId="0" fontId="5" fillId="13" borderId="27" xfId="1" applyFont="1" applyFill="1" applyBorder="1" applyAlignment="1" applyProtection="1">
      <alignment horizontal="left" vertical="top"/>
    </xf>
    <xf numFmtId="0" fontId="1" fillId="14" borderId="24" xfId="0" applyFont="1" applyFill="1" applyBorder="1" applyAlignment="1" applyProtection="1">
      <alignment horizontal="center"/>
    </xf>
    <xf numFmtId="0" fontId="1" fillId="14" borderId="13" xfId="0" applyFont="1" applyFill="1" applyBorder="1" applyAlignment="1" applyProtection="1">
      <alignment horizontal="center"/>
    </xf>
    <xf numFmtId="0" fontId="1" fillId="14" borderId="25" xfId="0" applyFont="1" applyFill="1" applyBorder="1" applyAlignment="1" applyProtection="1">
      <alignment horizontal="center"/>
    </xf>
    <xf numFmtId="0" fontId="9" fillId="13" borderId="0" xfId="1" applyFont="1" applyFill="1" applyBorder="1" applyAlignment="1" applyProtection="1">
      <alignment horizontal="left" vertical="top"/>
    </xf>
    <xf numFmtId="0" fontId="9" fillId="13" borderId="28" xfId="1" applyFont="1" applyFill="1" applyBorder="1" applyAlignment="1" applyProtection="1">
      <alignment horizontal="left" vertical="top"/>
    </xf>
    <xf numFmtId="0" fontId="0" fillId="8" borderId="33" xfId="0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7" xfId="0" applyFill="1" applyBorder="1" applyAlignment="1" applyProtection="1">
      <alignment horizontal="center"/>
      <protection locked="0"/>
    </xf>
    <xf numFmtId="0" fontId="0" fillId="16" borderId="8" xfId="0" applyFill="1" applyBorder="1" applyAlignment="1" applyProtection="1">
      <alignment horizontal="center"/>
      <protection locked="0"/>
    </xf>
    <xf numFmtId="0" fontId="0" fillId="16" borderId="46" xfId="0" applyFill="1" applyBorder="1" applyAlignment="1" applyProtection="1">
      <alignment horizontal="center"/>
      <protection locked="0"/>
    </xf>
    <xf numFmtId="0" fontId="0" fillId="16" borderId="48" xfId="0" applyFill="1" applyBorder="1" applyAlignment="1" applyProtection="1">
      <alignment horizontal="center"/>
      <protection locked="0"/>
    </xf>
    <xf numFmtId="0" fontId="0" fillId="16" borderId="47" xfId="0" applyFill="1" applyBorder="1" applyAlignment="1" applyProtection="1">
      <alignment horizontal="center"/>
      <protection locked="0"/>
    </xf>
    <xf numFmtId="0" fontId="7" fillId="15" borderId="43" xfId="1" applyFont="1" applyFill="1" applyBorder="1" applyAlignment="1" applyProtection="1">
      <alignment horizontal="left"/>
      <protection locked="0"/>
    </xf>
    <xf numFmtId="0" fontId="7" fillId="15" borderId="49" xfId="1" applyFont="1" applyFill="1" applyBorder="1" applyAlignment="1" applyProtection="1">
      <alignment horizontal="left"/>
      <protection locked="0"/>
    </xf>
    <xf numFmtId="0" fontId="7" fillId="15" borderId="44" xfId="1" applyFont="1" applyFill="1" applyBorder="1" applyAlignment="1" applyProtection="1">
      <alignment horizontal="left"/>
      <protection locked="0"/>
    </xf>
    <xf numFmtId="0" fontId="0" fillId="16" borderId="1" xfId="0" applyFont="1" applyFill="1" applyBorder="1" applyAlignment="1" applyProtection="1">
      <alignment horizontal="left"/>
      <protection locked="0"/>
    </xf>
    <xf numFmtId="0" fontId="0" fillId="16" borderId="6" xfId="0" applyFont="1" applyFill="1" applyBorder="1" applyAlignment="1" applyProtection="1">
      <alignment horizontal="center"/>
      <protection locked="0"/>
    </xf>
    <xf numFmtId="0" fontId="0" fillId="16" borderId="7" xfId="0" applyFont="1" applyFill="1" applyBorder="1" applyAlignment="1" applyProtection="1">
      <alignment horizontal="center"/>
      <protection locked="0"/>
    </xf>
    <xf numFmtId="0" fontId="0" fillId="16" borderId="8" xfId="0" applyFont="1" applyFill="1" applyBorder="1" applyAlignment="1" applyProtection="1">
      <alignment horizontal="center"/>
      <protection locked="0"/>
    </xf>
    <xf numFmtId="0" fontId="6" fillId="15" borderId="29" xfId="1" applyFont="1" applyFill="1" applyBorder="1" applyAlignment="1" applyProtection="1">
      <alignment horizontal="center"/>
      <protection locked="0"/>
    </xf>
    <xf numFmtId="0" fontId="6" fillId="15" borderId="30" xfId="1" applyFont="1" applyFill="1" applyBorder="1" applyAlignment="1" applyProtection="1">
      <alignment horizontal="center"/>
      <protection locked="0"/>
    </xf>
    <xf numFmtId="0" fontId="6" fillId="15" borderId="31" xfId="1" applyFont="1" applyFill="1" applyBorder="1" applyAlignment="1" applyProtection="1">
      <alignment horizontal="center"/>
      <protection locked="0"/>
    </xf>
    <xf numFmtId="0" fontId="8" fillId="15" borderId="18" xfId="1" applyFont="1" applyFill="1" applyBorder="1" applyAlignment="1" applyProtection="1">
      <alignment horizontal="left" vertical="top"/>
      <protection locked="0"/>
    </xf>
    <xf numFmtId="0" fontId="8" fillId="15" borderId="26" xfId="1" applyFont="1" applyFill="1" applyBorder="1" applyAlignment="1" applyProtection="1">
      <alignment horizontal="left" vertical="top"/>
      <protection locked="0"/>
    </xf>
    <xf numFmtId="0" fontId="8" fillId="15" borderId="27" xfId="1" applyFont="1" applyFill="1" applyBorder="1" applyAlignment="1" applyProtection="1">
      <alignment horizontal="left" vertical="top"/>
      <protection locked="0"/>
    </xf>
    <xf numFmtId="0" fontId="7" fillId="15" borderId="45" xfId="1" applyFont="1" applyFill="1" applyBorder="1" applyAlignment="1" applyProtection="1">
      <alignment horizontal="left"/>
      <protection locked="0"/>
    </xf>
    <xf numFmtId="0" fontId="7" fillId="15" borderId="38" xfId="1" applyFont="1" applyFill="1" applyBorder="1" applyAlignment="1" applyProtection="1">
      <alignment horizontal="left"/>
      <protection locked="0"/>
    </xf>
    <xf numFmtId="0" fontId="7" fillId="15" borderId="42" xfId="1" applyFont="1" applyFill="1" applyBorder="1" applyAlignment="1" applyProtection="1">
      <alignment horizontal="left"/>
      <protection locked="0"/>
    </xf>
    <xf numFmtId="0" fontId="1" fillId="16" borderId="40" xfId="0" applyFont="1" applyFill="1" applyBorder="1" applyAlignment="1" applyProtection="1">
      <alignment horizontal="center"/>
      <protection locked="0"/>
    </xf>
    <xf numFmtId="0" fontId="1" fillId="16" borderId="38" xfId="0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 applyProtection="1">
      <alignment horizontal="center"/>
      <protection locked="0"/>
    </xf>
    <xf numFmtId="0" fontId="8" fillId="15" borderId="6" xfId="1" applyFont="1" applyFill="1" applyBorder="1" applyAlignment="1" applyProtection="1">
      <alignment horizontal="left"/>
      <protection locked="0"/>
    </xf>
    <xf numFmtId="0" fontId="8" fillId="15" borderId="7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Standaard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6" formatCode="&quot;€ &quot;#,##0.00"/>
      <fill>
        <patternFill patternType="solid">
          <fgColor indexed="64"/>
          <bgColor theme="0"/>
        </patternFill>
      </fill>
      <border diagonalUp="0" diagonalDown="0" outline="0">
        <left style="medium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1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&quot;€&quot;\ \-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€&quot;\ #,##0.00;[Red]&quot;€&quot;\ \-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€&quot;\ #,##0.00;[Red]&quot;€&quot;\ \-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DEADA"/>
      <color rgb="FFC6D9F1"/>
      <color rgb="FFEBF1DE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4:P62" totalsRowShown="0" headerRowDxfId="26" dataDxfId="24" headerRowBorderDxfId="25" tableBorderDxfId="23" totalsRowBorderDxfId="22">
  <tableColumns count="15">
    <tableColumn id="1" xr3:uid="{00000000-0010-0000-0000-000001000000}" name="Kind" dataDxfId="21"/>
    <tableColumn id="3" xr3:uid="{00000000-0010-0000-0000-000003000000}" name="BSN" dataDxfId="20"/>
    <tableColumn id="2" xr3:uid="{907D2D59-45A7-47DB-A829-01512DAB7D20}" name="Geboorte Datum " dataDxfId="19"/>
    <tableColumn id="4" xr3:uid="{00000000-0010-0000-0000-000004000000}" name="Soort opvang " dataDxfId="18"/>
    <tableColumn id="14" xr3:uid="{B88DF9A7-1D56-4FAF-ABF1-37787F04F5DE}" name="Tarief" dataDxfId="17">
      <calculatedColumnFormula>VLOOKUP(Tabel2[[#This Row],[Soort opvang ]],Keuzemenu!A4:A14,2)</calculatedColumnFormula>
    </tableColumn>
    <tableColumn id="22" xr3:uid="{5500C641-6245-406C-8890-E498FC3D3DBC}" name="Bechikbare kindplekken" dataDxfId="16"/>
    <tableColumn id="5" xr3:uid="{00000000-0010-0000-0000-000005000000}" name="Begindata contract" dataDxfId="15"/>
    <tableColumn id="6" xr3:uid="{00000000-0010-0000-0000-000006000000}" name="Einddata contract" dataDxfId="14"/>
    <tableColumn id="7" xr3:uid="{00000000-0010-0000-0000-000007000000}" name="1" dataDxfId="13"/>
    <tableColumn id="8" xr3:uid="{00000000-0010-0000-0000-000008000000}" name="2" dataDxfId="12"/>
    <tableColumn id="9" xr3:uid="{00000000-0010-0000-0000-000009000000}" name="3" dataDxfId="11"/>
    <tableColumn id="10" xr3:uid="{00000000-0010-0000-0000-00000A000000}" name="4" dataDxfId="10"/>
    <tableColumn id="11" xr3:uid="{00000000-0010-0000-0000-00000B000000}" name="5" dataDxfId="9"/>
    <tableColumn id="60" xr3:uid="{00000000-0010-0000-0000-00003C000000}" name="Totaal uren" dataDxfId="8">
      <calculatedColumnFormula>SUM(J5:N5)</calculatedColumnFormula>
    </tableColumn>
    <tableColumn id="12" xr3:uid="{D10BE63C-F036-4732-89E9-ECF9AE150B28}" name="totaal " dataDxfId="7">
      <calculatedColumnFormula>IF(ISBLANK(Tabel2[[#This Row],[Soort opvang ]]),"€0,00",F5*O5)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12D64E-E6CF-4A75-91A1-5D72208878B5}" name="Tabel1" displayName="Tabel1" ref="A3:B14" totalsRowShown="0">
  <autoFilter ref="A3:B14" xr:uid="{86339864-005C-49FC-823B-8F6EDAB78F9A}"/>
  <sortState xmlns:xlrd2="http://schemas.microsoft.com/office/spreadsheetml/2017/richdata2" ref="A4:B11">
    <sortCondition ref="A3:A11"/>
  </sortState>
  <tableColumns count="2">
    <tableColumn id="1" xr3:uid="{0577105B-8434-4945-86D7-9E7A1263749E}" name="Kolom1" dataDxfId="1" dataCellStyle="Excel Built-in Normal"/>
    <tableColumn id="2" xr3:uid="{9EAF4C0D-103A-47C9-95B8-3F459DCD6BD6}" name="Kolom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316"/>
  <sheetViews>
    <sheetView zoomScaleNormal="100" workbookViewId="0">
      <selection activeCell="E35" sqref="E35"/>
    </sheetView>
  </sheetViews>
  <sheetFormatPr defaultRowHeight="14.5" x14ac:dyDescent="0.35"/>
  <cols>
    <col min="1" max="1" width="35.26953125" bestFit="1" customWidth="1"/>
    <col min="2" max="2" width="15.54296875" bestFit="1" customWidth="1"/>
    <col min="4" max="4" width="19.453125" bestFit="1" customWidth="1"/>
    <col min="5" max="5" width="14.7265625" bestFit="1" customWidth="1"/>
    <col min="6" max="6" width="5.26953125" bestFit="1" customWidth="1"/>
    <col min="7" max="7" width="15.26953125" bestFit="1" customWidth="1"/>
    <col min="8" max="8" width="6" bestFit="1" customWidth="1"/>
    <col min="9" max="9" width="9.26953125" style="1"/>
    <col min="10" max="10" width="35.26953125" bestFit="1" customWidth="1"/>
    <col min="11" max="11" width="15.54296875" bestFit="1" customWidth="1"/>
    <col min="12" max="12" width="5.26953125" bestFit="1" customWidth="1"/>
    <col min="13" max="13" width="19.453125" bestFit="1" customWidth="1"/>
    <col min="14" max="14" width="14.7265625" bestFit="1" customWidth="1"/>
    <col min="16" max="16" width="15.26953125" bestFit="1" customWidth="1"/>
    <col min="18" max="33" width="9.26953125" style="1"/>
  </cols>
  <sheetData>
    <row r="1" spans="1:17" ht="19" thickBot="1" x14ac:dyDescent="0.5">
      <c r="A1" s="227" t="s">
        <v>21</v>
      </c>
      <c r="B1" s="228"/>
      <c r="C1" s="228"/>
      <c r="D1" s="228"/>
      <c r="E1" s="228"/>
      <c r="F1" s="228"/>
      <c r="G1" s="228"/>
      <c r="H1" s="229"/>
      <c r="J1" s="227" t="s">
        <v>22</v>
      </c>
      <c r="K1" s="228"/>
      <c r="L1" s="228"/>
      <c r="M1" s="228"/>
      <c r="N1" s="228"/>
      <c r="O1" s="228"/>
      <c r="P1" s="228"/>
      <c r="Q1" s="229"/>
    </row>
    <row r="2" spans="1:17" x14ac:dyDescent="0.35">
      <c r="A2" s="7" t="s">
        <v>17</v>
      </c>
      <c r="B2" s="224" t="s">
        <v>3</v>
      </c>
      <c r="C2" s="225"/>
      <c r="D2" s="226"/>
      <c r="E2" s="224" t="s">
        <v>4</v>
      </c>
      <c r="F2" s="225"/>
      <c r="G2" s="226"/>
      <c r="H2" s="8" t="s">
        <v>5</v>
      </c>
      <c r="J2" s="7" t="s">
        <v>17</v>
      </c>
      <c r="K2" s="224" t="s">
        <v>3</v>
      </c>
      <c r="L2" s="225"/>
      <c r="M2" s="226"/>
      <c r="N2" s="224" t="s">
        <v>4</v>
      </c>
      <c r="O2" s="225"/>
      <c r="P2" s="226"/>
      <c r="Q2" s="8" t="s">
        <v>5</v>
      </c>
    </row>
    <row r="3" spans="1:17" x14ac:dyDescent="0.35">
      <c r="A3" s="9" t="s">
        <v>18</v>
      </c>
      <c r="B3" s="10" t="s">
        <v>6</v>
      </c>
      <c r="C3" s="11" t="s">
        <v>7</v>
      </c>
      <c r="D3" s="11" t="s">
        <v>8</v>
      </c>
      <c r="E3" s="11" t="s">
        <v>9</v>
      </c>
      <c r="F3" s="12" t="s">
        <v>7</v>
      </c>
      <c r="G3" s="12" t="s">
        <v>10</v>
      </c>
      <c r="H3" s="13"/>
      <c r="J3" s="9" t="s">
        <v>18</v>
      </c>
      <c r="K3" s="10" t="s">
        <v>6</v>
      </c>
      <c r="L3" s="11" t="s">
        <v>7</v>
      </c>
      <c r="M3" s="11" t="s">
        <v>8</v>
      </c>
      <c r="N3" s="11" t="s">
        <v>9</v>
      </c>
      <c r="O3" s="12" t="s">
        <v>7</v>
      </c>
      <c r="P3" s="12" t="s">
        <v>10</v>
      </c>
      <c r="Q3" s="13"/>
    </row>
    <row r="4" spans="1:17" ht="15.5" x14ac:dyDescent="0.35">
      <c r="A4" s="14" t="s">
        <v>11</v>
      </c>
      <c r="B4" s="15"/>
      <c r="C4" s="15"/>
      <c r="D4" s="15"/>
      <c r="E4" s="15"/>
      <c r="F4" s="15"/>
      <c r="G4" s="10"/>
      <c r="H4" s="13"/>
      <c r="J4" s="14" t="s">
        <v>11</v>
      </c>
      <c r="K4" s="15"/>
      <c r="L4" s="15"/>
      <c r="M4" s="15"/>
      <c r="N4" s="15"/>
      <c r="O4" s="15"/>
      <c r="P4" s="10"/>
      <c r="Q4" s="13"/>
    </row>
    <row r="5" spans="1:17" x14ac:dyDescent="0.35">
      <c r="A5" s="16"/>
      <c r="B5" s="10"/>
      <c r="C5" s="11"/>
      <c r="D5" s="17"/>
      <c r="E5" s="11"/>
      <c r="F5" s="12"/>
      <c r="G5" s="18"/>
      <c r="H5" s="19">
        <f>D5-G5</f>
        <v>0</v>
      </c>
      <c r="J5" s="16"/>
      <c r="K5" s="10"/>
      <c r="L5" s="11"/>
      <c r="M5" s="17"/>
      <c r="N5" s="11"/>
      <c r="O5" s="12"/>
      <c r="P5" s="18"/>
      <c r="Q5" s="19">
        <f>M5-P5</f>
        <v>0</v>
      </c>
    </row>
    <row r="6" spans="1:17" x14ac:dyDescent="0.35">
      <c r="A6" s="16"/>
      <c r="B6" s="10"/>
      <c r="C6" s="11"/>
      <c r="D6" s="17"/>
      <c r="E6" s="11"/>
      <c r="F6" s="12"/>
      <c r="G6" s="18"/>
      <c r="H6" s="19">
        <f t="shared" ref="H6:H18" si="0">D6-G6</f>
        <v>0</v>
      </c>
      <c r="J6" s="16"/>
      <c r="K6" s="10"/>
      <c r="L6" s="11"/>
      <c r="M6" s="17"/>
      <c r="N6" s="11"/>
      <c r="O6" s="12"/>
      <c r="P6" s="18"/>
      <c r="Q6" s="19">
        <f t="shared" ref="Q6:Q18" si="1">M6-P6</f>
        <v>0</v>
      </c>
    </row>
    <row r="7" spans="1:17" x14ac:dyDescent="0.35">
      <c r="A7" s="16"/>
      <c r="B7" s="10"/>
      <c r="C7" s="11"/>
      <c r="D7" s="17"/>
      <c r="E7" s="11"/>
      <c r="F7" s="12"/>
      <c r="G7" s="18"/>
      <c r="H7" s="19">
        <f t="shared" si="0"/>
        <v>0</v>
      </c>
      <c r="J7" s="16"/>
      <c r="K7" s="10"/>
      <c r="L7" s="11"/>
      <c r="M7" s="17"/>
      <c r="N7" s="11"/>
      <c r="O7" s="12"/>
      <c r="P7" s="18"/>
      <c r="Q7" s="19">
        <f t="shared" si="1"/>
        <v>0</v>
      </c>
    </row>
    <row r="8" spans="1:17" x14ac:dyDescent="0.35">
      <c r="A8" s="16"/>
      <c r="B8" s="10"/>
      <c r="C8" s="11"/>
      <c r="D8" s="17"/>
      <c r="E8" s="11"/>
      <c r="F8" s="12"/>
      <c r="G8" s="18"/>
      <c r="H8" s="19">
        <f t="shared" si="0"/>
        <v>0</v>
      </c>
      <c r="J8" s="16"/>
      <c r="K8" s="10"/>
      <c r="L8" s="11"/>
      <c r="M8" s="17"/>
      <c r="N8" s="11"/>
      <c r="O8" s="12"/>
      <c r="P8" s="18"/>
      <c r="Q8" s="19">
        <f t="shared" si="1"/>
        <v>0</v>
      </c>
    </row>
    <row r="9" spans="1:17" x14ac:dyDescent="0.35">
      <c r="A9" s="16"/>
      <c r="B9" s="10"/>
      <c r="C9" s="11"/>
      <c r="D9" s="17"/>
      <c r="E9" s="11"/>
      <c r="F9" s="12"/>
      <c r="G9" s="18"/>
      <c r="H9" s="19">
        <f t="shared" si="0"/>
        <v>0</v>
      </c>
      <c r="J9" s="16"/>
      <c r="K9" s="10"/>
      <c r="L9" s="11"/>
      <c r="M9" s="17"/>
      <c r="N9" s="11"/>
      <c r="O9" s="12"/>
      <c r="P9" s="18"/>
      <c r="Q9" s="19">
        <f t="shared" si="1"/>
        <v>0</v>
      </c>
    </row>
    <row r="10" spans="1:17" x14ac:dyDescent="0.35">
      <c r="A10" s="16"/>
      <c r="B10" s="10"/>
      <c r="C10" s="11"/>
      <c r="D10" s="17"/>
      <c r="E10" s="11"/>
      <c r="F10" s="12"/>
      <c r="G10" s="18"/>
      <c r="H10" s="19">
        <f t="shared" si="0"/>
        <v>0</v>
      </c>
      <c r="J10" s="16"/>
      <c r="K10" s="10"/>
      <c r="L10" s="11"/>
      <c r="M10" s="17"/>
      <c r="N10" s="11"/>
      <c r="O10" s="12"/>
      <c r="P10" s="18"/>
      <c r="Q10" s="19">
        <f t="shared" si="1"/>
        <v>0</v>
      </c>
    </row>
    <row r="11" spans="1:17" x14ac:dyDescent="0.35">
      <c r="A11" s="16"/>
      <c r="B11" s="10"/>
      <c r="C11" s="11"/>
      <c r="D11" s="17"/>
      <c r="E11" s="11"/>
      <c r="F11" s="12"/>
      <c r="G11" s="18"/>
      <c r="H11" s="19">
        <f t="shared" si="0"/>
        <v>0</v>
      </c>
      <c r="J11" s="16"/>
      <c r="K11" s="10"/>
      <c r="L11" s="11"/>
      <c r="M11" s="17"/>
      <c r="N11" s="11"/>
      <c r="O11" s="12"/>
      <c r="P11" s="18"/>
      <c r="Q11" s="19">
        <f t="shared" si="1"/>
        <v>0</v>
      </c>
    </row>
    <row r="12" spans="1:17" x14ac:dyDescent="0.35">
      <c r="A12" s="16"/>
      <c r="B12" s="10"/>
      <c r="C12" s="11"/>
      <c r="D12" s="17"/>
      <c r="E12" s="11"/>
      <c r="F12" s="12"/>
      <c r="G12" s="18"/>
      <c r="H12" s="19">
        <f t="shared" si="0"/>
        <v>0</v>
      </c>
      <c r="J12" s="16"/>
      <c r="K12" s="10"/>
      <c r="L12" s="11"/>
      <c r="M12" s="17"/>
      <c r="N12" s="11"/>
      <c r="O12" s="12"/>
      <c r="P12" s="18"/>
      <c r="Q12" s="19">
        <f t="shared" si="1"/>
        <v>0</v>
      </c>
    </row>
    <row r="13" spans="1:17" x14ac:dyDescent="0.35">
      <c r="A13" s="16"/>
      <c r="B13" s="10"/>
      <c r="C13" s="11"/>
      <c r="D13" s="17"/>
      <c r="E13" s="11"/>
      <c r="F13" s="12"/>
      <c r="G13" s="18"/>
      <c r="H13" s="19">
        <f t="shared" si="0"/>
        <v>0</v>
      </c>
      <c r="J13" s="16"/>
      <c r="K13" s="10"/>
      <c r="L13" s="11"/>
      <c r="M13" s="17"/>
      <c r="N13" s="11"/>
      <c r="O13" s="12"/>
      <c r="P13" s="18"/>
      <c r="Q13" s="19">
        <f t="shared" si="1"/>
        <v>0</v>
      </c>
    </row>
    <row r="14" spans="1:17" x14ac:dyDescent="0.35">
      <c r="A14" s="16"/>
      <c r="B14" s="10"/>
      <c r="C14" s="11"/>
      <c r="D14" s="17"/>
      <c r="E14" s="11"/>
      <c r="F14" s="12"/>
      <c r="G14" s="18"/>
      <c r="H14" s="19">
        <f t="shared" si="0"/>
        <v>0</v>
      </c>
      <c r="J14" s="16"/>
      <c r="K14" s="10"/>
      <c r="L14" s="11"/>
      <c r="M14" s="17"/>
      <c r="N14" s="11"/>
      <c r="O14" s="12"/>
      <c r="P14" s="18"/>
      <c r="Q14" s="19">
        <f t="shared" si="1"/>
        <v>0</v>
      </c>
    </row>
    <row r="15" spans="1:17" x14ac:dyDescent="0.35">
      <c r="A15" s="16"/>
      <c r="B15" s="11"/>
      <c r="C15" s="11"/>
      <c r="D15" s="17"/>
      <c r="E15" s="11"/>
      <c r="F15" s="11"/>
      <c r="G15" s="17"/>
      <c r="H15" s="19">
        <f t="shared" si="0"/>
        <v>0</v>
      </c>
      <c r="J15" s="16"/>
      <c r="K15" s="11"/>
      <c r="L15" s="11"/>
      <c r="M15" s="17"/>
      <c r="N15" s="11"/>
      <c r="O15" s="11"/>
      <c r="P15" s="17"/>
      <c r="Q15" s="19">
        <f t="shared" si="1"/>
        <v>0</v>
      </c>
    </row>
    <row r="16" spans="1:17" x14ac:dyDescent="0.35">
      <c r="A16" s="16"/>
      <c r="B16" s="11"/>
      <c r="C16" s="11"/>
      <c r="D16" s="17"/>
      <c r="E16" s="11"/>
      <c r="F16" s="11"/>
      <c r="G16" s="17"/>
      <c r="H16" s="19">
        <f t="shared" si="0"/>
        <v>0</v>
      </c>
      <c r="J16" s="16"/>
      <c r="K16" s="11"/>
      <c r="L16" s="11"/>
      <c r="M16" s="17"/>
      <c r="N16" s="11"/>
      <c r="O16" s="11"/>
      <c r="P16" s="17"/>
      <c r="Q16" s="19">
        <f t="shared" si="1"/>
        <v>0</v>
      </c>
    </row>
    <row r="17" spans="1:17" x14ac:dyDescent="0.35">
      <c r="A17" s="16"/>
      <c r="B17" s="11"/>
      <c r="C17" s="11"/>
      <c r="D17" s="17"/>
      <c r="E17" s="11"/>
      <c r="F17" s="11"/>
      <c r="G17" s="17"/>
      <c r="H17" s="19">
        <f t="shared" si="0"/>
        <v>0</v>
      </c>
      <c r="J17" s="16"/>
      <c r="K17" s="11"/>
      <c r="L17" s="11"/>
      <c r="M17" s="17"/>
      <c r="N17" s="11"/>
      <c r="O17" s="11"/>
      <c r="P17" s="17"/>
      <c r="Q17" s="19">
        <f t="shared" si="1"/>
        <v>0</v>
      </c>
    </row>
    <row r="18" spans="1:17" x14ac:dyDescent="0.35">
      <c r="A18" s="16"/>
      <c r="B18" s="11"/>
      <c r="C18" s="11"/>
      <c r="D18" s="17"/>
      <c r="E18" s="11"/>
      <c r="F18" s="11"/>
      <c r="G18" s="17"/>
      <c r="H18" s="19">
        <f t="shared" si="0"/>
        <v>0</v>
      </c>
      <c r="J18" s="16"/>
      <c r="K18" s="11"/>
      <c r="L18" s="11"/>
      <c r="M18" s="17"/>
      <c r="N18" s="11"/>
      <c r="O18" s="11"/>
      <c r="P18" s="17"/>
      <c r="Q18" s="19">
        <f t="shared" si="1"/>
        <v>0</v>
      </c>
    </row>
    <row r="19" spans="1:17" x14ac:dyDescent="0.35">
      <c r="A19" s="2" t="s">
        <v>13</v>
      </c>
      <c r="B19" s="3"/>
      <c r="C19" s="3"/>
      <c r="D19" s="4"/>
      <c r="E19" s="3"/>
      <c r="F19" s="3"/>
      <c r="G19" s="4"/>
      <c r="H19" s="5">
        <f>SUM(H5:H18)</f>
        <v>0</v>
      </c>
      <c r="J19" s="2" t="s">
        <v>13</v>
      </c>
      <c r="K19" s="3"/>
      <c r="L19" s="3"/>
      <c r="M19" s="4"/>
      <c r="N19" s="3"/>
      <c r="O19" s="3"/>
      <c r="P19" s="4"/>
      <c r="Q19" s="5">
        <f>SUM(Q5:Q18)</f>
        <v>0</v>
      </c>
    </row>
    <row r="20" spans="1:17" x14ac:dyDescent="0.35">
      <c r="A20" s="16"/>
      <c r="B20" s="224" t="s">
        <v>3</v>
      </c>
      <c r="C20" s="225"/>
      <c r="D20" s="226"/>
      <c r="E20" s="224" t="s">
        <v>4</v>
      </c>
      <c r="F20" s="225"/>
      <c r="G20" s="226"/>
      <c r="H20" s="13"/>
      <c r="J20" s="16"/>
      <c r="K20" s="224" t="s">
        <v>3</v>
      </c>
      <c r="L20" s="225"/>
      <c r="M20" s="226"/>
      <c r="N20" s="224" t="s">
        <v>4</v>
      </c>
      <c r="O20" s="225"/>
      <c r="P20" s="226"/>
      <c r="Q20" s="13"/>
    </row>
    <row r="21" spans="1:17" x14ac:dyDescent="0.35">
      <c r="A21" s="16" t="s">
        <v>19</v>
      </c>
      <c r="B21" s="10" t="s">
        <v>6</v>
      </c>
      <c r="C21" s="11" t="s">
        <v>7</v>
      </c>
      <c r="D21" s="11" t="s">
        <v>12</v>
      </c>
      <c r="E21" s="11" t="s">
        <v>9</v>
      </c>
      <c r="F21" s="12" t="s">
        <v>7</v>
      </c>
      <c r="G21" s="12" t="s">
        <v>14</v>
      </c>
      <c r="H21" s="13"/>
      <c r="J21" s="16" t="s">
        <v>19</v>
      </c>
      <c r="K21" s="10" t="s">
        <v>6</v>
      </c>
      <c r="L21" s="11" t="s">
        <v>7</v>
      </c>
      <c r="M21" s="11" t="s">
        <v>12</v>
      </c>
      <c r="N21" s="11" t="s">
        <v>9</v>
      </c>
      <c r="O21" s="12" t="s">
        <v>7</v>
      </c>
      <c r="P21" s="12" t="s">
        <v>14</v>
      </c>
      <c r="Q21" s="13"/>
    </row>
    <row r="22" spans="1:17" ht="15.5" x14ac:dyDescent="0.35">
      <c r="A22" s="14" t="s">
        <v>11</v>
      </c>
      <c r="B22" s="15"/>
      <c r="C22" s="15"/>
      <c r="D22" s="15"/>
      <c r="E22" s="15"/>
      <c r="F22" s="15"/>
      <c r="G22" s="10"/>
      <c r="H22" s="13"/>
      <c r="J22" s="14" t="s">
        <v>11</v>
      </c>
      <c r="K22" s="15"/>
      <c r="L22" s="15"/>
      <c r="M22" s="15"/>
      <c r="N22" s="15"/>
      <c r="O22" s="15"/>
      <c r="P22" s="10"/>
      <c r="Q22" s="13"/>
    </row>
    <row r="23" spans="1:17" x14ac:dyDescent="0.35">
      <c r="A23" s="16"/>
      <c r="B23" s="10"/>
      <c r="C23" s="11"/>
      <c r="D23" s="17"/>
      <c r="E23" s="11"/>
      <c r="F23" s="12"/>
      <c r="G23" s="18"/>
      <c r="H23" s="19">
        <f>D23-G23</f>
        <v>0</v>
      </c>
      <c r="J23" s="16"/>
      <c r="K23" s="10"/>
      <c r="L23" s="11"/>
      <c r="M23" s="17"/>
      <c r="N23" s="11"/>
      <c r="O23" s="12"/>
      <c r="P23" s="18"/>
      <c r="Q23" s="19">
        <f>M23-P23</f>
        <v>0</v>
      </c>
    </row>
    <row r="24" spans="1:17" x14ac:dyDescent="0.35">
      <c r="A24" s="16"/>
      <c r="B24" s="10"/>
      <c r="C24" s="11"/>
      <c r="D24" s="17"/>
      <c r="E24" s="11"/>
      <c r="F24" s="12"/>
      <c r="G24" s="18"/>
      <c r="H24" s="19">
        <f t="shared" ref="H24:H36" si="2">D24-G24</f>
        <v>0</v>
      </c>
      <c r="J24" s="16"/>
      <c r="K24" s="10"/>
      <c r="L24" s="11"/>
      <c r="M24" s="17"/>
      <c r="N24" s="11"/>
      <c r="O24" s="12"/>
      <c r="P24" s="18"/>
      <c r="Q24" s="19">
        <f t="shared" ref="Q24:Q36" si="3">M24-P24</f>
        <v>0</v>
      </c>
    </row>
    <row r="25" spans="1:17" x14ac:dyDescent="0.35">
      <c r="A25" s="16"/>
      <c r="B25" s="10"/>
      <c r="C25" s="11"/>
      <c r="D25" s="17"/>
      <c r="E25" s="11"/>
      <c r="F25" s="12"/>
      <c r="G25" s="18"/>
      <c r="H25" s="19">
        <f t="shared" si="2"/>
        <v>0</v>
      </c>
      <c r="J25" s="16"/>
      <c r="K25" s="10"/>
      <c r="L25" s="11"/>
      <c r="M25" s="17"/>
      <c r="N25" s="11"/>
      <c r="O25" s="12"/>
      <c r="P25" s="18"/>
      <c r="Q25" s="19">
        <f t="shared" si="3"/>
        <v>0</v>
      </c>
    </row>
    <row r="26" spans="1:17" x14ac:dyDescent="0.35">
      <c r="A26" s="16"/>
      <c r="B26" s="10"/>
      <c r="C26" s="11"/>
      <c r="D26" s="17"/>
      <c r="E26" s="11"/>
      <c r="F26" s="12"/>
      <c r="G26" s="18"/>
      <c r="H26" s="19">
        <f t="shared" si="2"/>
        <v>0</v>
      </c>
      <c r="J26" s="16"/>
      <c r="K26" s="10"/>
      <c r="L26" s="11"/>
      <c r="M26" s="17"/>
      <c r="N26" s="11"/>
      <c r="O26" s="12"/>
      <c r="P26" s="18"/>
      <c r="Q26" s="19">
        <f t="shared" si="3"/>
        <v>0</v>
      </c>
    </row>
    <row r="27" spans="1:17" x14ac:dyDescent="0.35">
      <c r="A27" s="16"/>
      <c r="B27" s="10"/>
      <c r="C27" s="11"/>
      <c r="D27" s="17"/>
      <c r="E27" s="11"/>
      <c r="F27" s="12"/>
      <c r="G27" s="18"/>
      <c r="H27" s="19">
        <f t="shared" si="2"/>
        <v>0</v>
      </c>
      <c r="J27" s="16"/>
      <c r="K27" s="10"/>
      <c r="L27" s="11"/>
      <c r="M27" s="17"/>
      <c r="N27" s="11"/>
      <c r="O27" s="12"/>
      <c r="P27" s="18"/>
      <c r="Q27" s="19">
        <f t="shared" si="3"/>
        <v>0</v>
      </c>
    </row>
    <row r="28" spans="1:17" x14ac:dyDescent="0.35">
      <c r="A28" s="16"/>
      <c r="B28" s="10"/>
      <c r="C28" s="11"/>
      <c r="D28" s="17"/>
      <c r="E28" s="11"/>
      <c r="F28" s="12"/>
      <c r="G28" s="18"/>
      <c r="H28" s="19">
        <f t="shared" si="2"/>
        <v>0</v>
      </c>
      <c r="J28" s="16"/>
      <c r="K28" s="10"/>
      <c r="L28" s="11"/>
      <c r="M28" s="17"/>
      <c r="N28" s="11"/>
      <c r="O28" s="12"/>
      <c r="P28" s="18"/>
      <c r="Q28" s="19">
        <f t="shared" si="3"/>
        <v>0</v>
      </c>
    </row>
    <row r="29" spans="1:17" x14ac:dyDescent="0.35">
      <c r="A29" s="16"/>
      <c r="B29" s="10"/>
      <c r="C29" s="11"/>
      <c r="D29" s="17"/>
      <c r="E29" s="11"/>
      <c r="F29" s="12"/>
      <c r="G29" s="18"/>
      <c r="H29" s="19">
        <f t="shared" si="2"/>
        <v>0</v>
      </c>
      <c r="J29" s="16"/>
      <c r="K29" s="10"/>
      <c r="L29" s="11"/>
      <c r="M29" s="17"/>
      <c r="N29" s="11"/>
      <c r="O29" s="12"/>
      <c r="P29" s="18"/>
      <c r="Q29" s="19">
        <f t="shared" si="3"/>
        <v>0</v>
      </c>
    </row>
    <row r="30" spans="1:17" x14ac:dyDescent="0.35">
      <c r="A30" s="16"/>
      <c r="B30" s="10"/>
      <c r="C30" s="11"/>
      <c r="D30" s="17"/>
      <c r="E30" s="11"/>
      <c r="F30" s="12"/>
      <c r="G30" s="18"/>
      <c r="H30" s="19">
        <f t="shared" si="2"/>
        <v>0</v>
      </c>
      <c r="J30" s="16"/>
      <c r="K30" s="10"/>
      <c r="L30" s="11"/>
      <c r="M30" s="17"/>
      <c r="N30" s="11"/>
      <c r="O30" s="12"/>
      <c r="P30" s="18"/>
      <c r="Q30" s="19">
        <f t="shared" si="3"/>
        <v>0</v>
      </c>
    </row>
    <row r="31" spans="1:17" x14ac:dyDescent="0.35">
      <c r="A31" s="16"/>
      <c r="B31" s="10"/>
      <c r="C31" s="11"/>
      <c r="D31" s="17"/>
      <c r="E31" s="11"/>
      <c r="F31" s="12"/>
      <c r="G31" s="18"/>
      <c r="H31" s="19">
        <f t="shared" si="2"/>
        <v>0</v>
      </c>
      <c r="J31" s="16"/>
      <c r="K31" s="10"/>
      <c r="L31" s="11"/>
      <c r="M31" s="17"/>
      <c r="N31" s="11"/>
      <c r="O31" s="12"/>
      <c r="P31" s="18"/>
      <c r="Q31" s="19">
        <f t="shared" si="3"/>
        <v>0</v>
      </c>
    </row>
    <row r="32" spans="1:17" x14ac:dyDescent="0.35">
      <c r="A32" s="16"/>
      <c r="B32" s="10"/>
      <c r="C32" s="11"/>
      <c r="D32" s="17"/>
      <c r="E32" s="11"/>
      <c r="F32" s="12"/>
      <c r="G32" s="18"/>
      <c r="H32" s="19">
        <f t="shared" si="2"/>
        <v>0</v>
      </c>
      <c r="J32" s="16"/>
      <c r="K32" s="10"/>
      <c r="L32" s="11"/>
      <c r="M32" s="17"/>
      <c r="N32" s="11"/>
      <c r="O32" s="12"/>
      <c r="P32" s="18"/>
      <c r="Q32" s="19">
        <f t="shared" si="3"/>
        <v>0</v>
      </c>
    </row>
    <row r="33" spans="1:17" x14ac:dyDescent="0.35">
      <c r="A33" s="16"/>
      <c r="B33" s="11"/>
      <c r="C33" s="11"/>
      <c r="D33" s="17"/>
      <c r="E33" s="11"/>
      <c r="F33" s="11"/>
      <c r="G33" s="17"/>
      <c r="H33" s="19">
        <f t="shared" si="2"/>
        <v>0</v>
      </c>
      <c r="J33" s="16"/>
      <c r="K33" s="11"/>
      <c r="L33" s="11"/>
      <c r="M33" s="17"/>
      <c r="N33" s="11"/>
      <c r="O33" s="11"/>
      <c r="P33" s="17"/>
      <c r="Q33" s="19">
        <f t="shared" si="3"/>
        <v>0</v>
      </c>
    </row>
    <row r="34" spans="1:17" x14ac:dyDescent="0.35">
      <c r="A34" s="16"/>
      <c r="B34" s="11"/>
      <c r="C34" s="11"/>
      <c r="D34" s="17"/>
      <c r="E34" s="11"/>
      <c r="F34" s="11"/>
      <c r="G34" s="17"/>
      <c r="H34" s="19">
        <f t="shared" si="2"/>
        <v>0</v>
      </c>
      <c r="J34" s="16"/>
      <c r="K34" s="11"/>
      <c r="L34" s="11"/>
      <c r="M34" s="17"/>
      <c r="N34" s="11"/>
      <c r="O34" s="11"/>
      <c r="P34" s="17"/>
      <c r="Q34" s="19">
        <f t="shared" si="3"/>
        <v>0</v>
      </c>
    </row>
    <row r="35" spans="1:17" x14ac:dyDescent="0.35">
      <c r="A35" s="16"/>
      <c r="B35" s="11"/>
      <c r="C35" s="11"/>
      <c r="D35" s="17"/>
      <c r="E35" s="11"/>
      <c r="F35" s="11"/>
      <c r="G35" s="17"/>
      <c r="H35" s="19">
        <f t="shared" si="2"/>
        <v>0</v>
      </c>
      <c r="J35" s="16"/>
      <c r="K35" s="11"/>
      <c r="L35" s="11"/>
      <c r="M35" s="17"/>
      <c r="N35" s="11"/>
      <c r="O35" s="11"/>
      <c r="P35" s="17"/>
      <c r="Q35" s="19">
        <f t="shared" si="3"/>
        <v>0</v>
      </c>
    </row>
    <row r="36" spans="1:17" x14ac:dyDescent="0.35">
      <c r="A36" s="16"/>
      <c r="B36" s="11"/>
      <c r="C36" s="11"/>
      <c r="D36" s="17"/>
      <c r="E36" s="11"/>
      <c r="F36" s="11"/>
      <c r="G36" s="17"/>
      <c r="H36" s="19">
        <f t="shared" si="2"/>
        <v>0</v>
      </c>
      <c r="J36" s="16"/>
      <c r="K36" s="11"/>
      <c r="L36" s="11"/>
      <c r="M36" s="17"/>
      <c r="N36" s="11"/>
      <c r="O36" s="11"/>
      <c r="P36" s="17"/>
      <c r="Q36" s="19">
        <f t="shared" si="3"/>
        <v>0</v>
      </c>
    </row>
    <row r="37" spans="1:17" x14ac:dyDescent="0.35">
      <c r="A37" s="2" t="s">
        <v>13</v>
      </c>
      <c r="B37" s="3"/>
      <c r="C37" s="3"/>
      <c r="D37" s="4"/>
      <c r="E37" s="3"/>
      <c r="F37" s="3"/>
      <c r="G37" s="4"/>
      <c r="H37" s="5">
        <f>SUM(H23:H36)</f>
        <v>0</v>
      </c>
      <c r="J37" s="2" t="s">
        <v>13</v>
      </c>
      <c r="K37" s="3"/>
      <c r="L37" s="3"/>
      <c r="M37" s="4"/>
      <c r="N37" s="3"/>
      <c r="O37" s="3"/>
      <c r="P37" s="4"/>
      <c r="Q37" s="5">
        <f>SUM(Q23:Q36)</f>
        <v>0</v>
      </c>
    </row>
    <row r="38" spans="1:17" x14ac:dyDescent="0.35">
      <c r="A38" s="16"/>
      <c r="B38" s="224" t="s">
        <v>3</v>
      </c>
      <c r="C38" s="225"/>
      <c r="D38" s="226"/>
      <c r="E38" s="224" t="s">
        <v>4</v>
      </c>
      <c r="F38" s="225"/>
      <c r="G38" s="226"/>
      <c r="H38" s="20"/>
      <c r="J38" s="16"/>
      <c r="K38" s="224" t="s">
        <v>3</v>
      </c>
      <c r="L38" s="225"/>
      <c r="M38" s="226"/>
      <c r="N38" s="224" t="s">
        <v>4</v>
      </c>
      <c r="O38" s="225"/>
      <c r="P38" s="226"/>
      <c r="Q38" s="20"/>
    </row>
    <row r="39" spans="1:17" x14ac:dyDescent="0.35">
      <c r="A39" s="16" t="s">
        <v>20</v>
      </c>
      <c r="B39" s="10" t="s">
        <v>6</v>
      </c>
      <c r="C39" s="11" t="s">
        <v>7</v>
      </c>
      <c r="D39" s="11" t="s">
        <v>12</v>
      </c>
      <c r="E39" s="11" t="s">
        <v>9</v>
      </c>
      <c r="F39" s="12" t="s">
        <v>7</v>
      </c>
      <c r="G39" s="12" t="s">
        <v>14</v>
      </c>
      <c r="H39" s="20"/>
      <c r="J39" s="16" t="s">
        <v>20</v>
      </c>
      <c r="K39" s="10" t="s">
        <v>6</v>
      </c>
      <c r="L39" s="11" t="s">
        <v>7</v>
      </c>
      <c r="M39" s="11" t="s">
        <v>12</v>
      </c>
      <c r="N39" s="11" t="s">
        <v>9</v>
      </c>
      <c r="O39" s="12" t="s">
        <v>7</v>
      </c>
      <c r="P39" s="12" t="s">
        <v>14</v>
      </c>
      <c r="Q39" s="20"/>
    </row>
    <row r="40" spans="1:17" ht="15.5" x14ac:dyDescent="0.35">
      <c r="A40" s="14" t="s">
        <v>11</v>
      </c>
      <c r="B40" s="15"/>
      <c r="C40" s="15"/>
      <c r="D40" s="15"/>
      <c r="E40" s="15"/>
      <c r="F40" s="15"/>
      <c r="G40" s="10"/>
      <c r="H40" s="20"/>
      <c r="J40" s="14" t="s">
        <v>11</v>
      </c>
      <c r="K40" s="15"/>
      <c r="L40" s="15"/>
      <c r="M40" s="15"/>
      <c r="N40" s="15"/>
      <c r="O40" s="15"/>
      <c r="P40" s="10"/>
      <c r="Q40" s="20"/>
    </row>
    <row r="41" spans="1:17" x14ac:dyDescent="0.35">
      <c r="A41" s="16"/>
      <c r="B41" s="10"/>
      <c r="C41" s="11"/>
      <c r="D41" s="17"/>
      <c r="E41" s="11"/>
      <c r="F41" s="12"/>
      <c r="G41" s="18"/>
      <c r="H41" s="21">
        <f>D41-G41</f>
        <v>0</v>
      </c>
      <c r="J41" s="16"/>
      <c r="K41" s="10"/>
      <c r="L41" s="11"/>
      <c r="M41" s="17"/>
      <c r="N41" s="11"/>
      <c r="O41" s="12"/>
      <c r="P41" s="18"/>
      <c r="Q41" s="21">
        <f>M41-P41</f>
        <v>0</v>
      </c>
    </row>
    <row r="42" spans="1:17" x14ac:dyDescent="0.35">
      <c r="A42" s="16"/>
      <c r="B42" s="10"/>
      <c r="C42" s="11"/>
      <c r="D42" s="17"/>
      <c r="E42" s="11"/>
      <c r="F42" s="12"/>
      <c r="G42" s="18"/>
      <c r="H42" s="21">
        <f t="shared" ref="H42:H54" si="4">D42-G42</f>
        <v>0</v>
      </c>
      <c r="J42" s="16"/>
      <c r="K42" s="10"/>
      <c r="L42" s="11"/>
      <c r="M42" s="17"/>
      <c r="N42" s="11"/>
      <c r="O42" s="12"/>
      <c r="P42" s="18"/>
      <c r="Q42" s="21">
        <f t="shared" ref="Q42:Q54" si="5">M42-P42</f>
        <v>0</v>
      </c>
    </row>
    <row r="43" spans="1:17" x14ac:dyDescent="0.35">
      <c r="A43" s="16"/>
      <c r="B43" s="10"/>
      <c r="C43" s="11"/>
      <c r="D43" s="17"/>
      <c r="E43" s="11"/>
      <c r="F43" s="12"/>
      <c r="G43" s="18"/>
      <c r="H43" s="21">
        <f t="shared" si="4"/>
        <v>0</v>
      </c>
      <c r="J43" s="16"/>
      <c r="K43" s="10"/>
      <c r="L43" s="11"/>
      <c r="M43" s="17"/>
      <c r="N43" s="11"/>
      <c r="O43" s="12"/>
      <c r="P43" s="18"/>
      <c r="Q43" s="21">
        <f t="shared" si="5"/>
        <v>0</v>
      </c>
    </row>
    <row r="44" spans="1:17" x14ac:dyDescent="0.35">
      <c r="A44" s="16"/>
      <c r="B44" s="10"/>
      <c r="C44" s="11"/>
      <c r="D44" s="17"/>
      <c r="E44" s="11"/>
      <c r="F44" s="12"/>
      <c r="G44" s="18"/>
      <c r="H44" s="21">
        <f t="shared" si="4"/>
        <v>0</v>
      </c>
      <c r="J44" s="16"/>
      <c r="K44" s="10"/>
      <c r="L44" s="11"/>
      <c r="M44" s="17"/>
      <c r="N44" s="11"/>
      <c r="O44" s="12"/>
      <c r="P44" s="18"/>
      <c r="Q44" s="21">
        <f t="shared" si="5"/>
        <v>0</v>
      </c>
    </row>
    <row r="45" spans="1:17" x14ac:dyDescent="0.35">
      <c r="A45" s="16"/>
      <c r="B45" s="10"/>
      <c r="C45" s="11"/>
      <c r="D45" s="17"/>
      <c r="E45" s="11"/>
      <c r="F45" s="12"/>
      <c r="G45" s="18"/>
      <c r="H45" s="21">
        <f t="shared" si="4"/>
        <v>0</v>
      </c>
      <c r="J45" s="16"/>
      <c r="K45" s="10"/>
      <c r="L45" s="11"/>
      <c r="M45" s="17"/>
      <c r="N45" s="11"/>
      <c r="O45" s="12"/>
      <c r="P45" s="18"/>
      <c r="Q45" s="21">
        <f t="shared" si="5"/>
        <v>0</v>
      </c>
    </row>
    <row r="46" spans="1:17" x14ac:dyDescent="0.35">
      <c r="A46" s="16"/>
      <c r="B46" s="10"/>
      <c r="C46" s="11"/>
      <c r="D46" s="17"/>
      <c r="E46" s="11"/>
      <c r="F46" s="12"/>
      <c r="G46" s="18"/>
      <c r="H46" s="21">
        <f t="shared" si="4"/>
        <v>0</v>
      </c>
      <c r="J46" s="16"/>
      <c r="K46" s="10"/>
      <c r="L46" s="11"/>
      <c r="M46" s="17"/>
      <c r="N46" s="11"/>
      <c r="O46" s="12"/>
      <c r="P46" s="18"/>
      <c r="Q46" s="21">
        <f t="shared" si="5"/>
        <v>0</v>
      </c>
    </row>
    <row r="47" spans="1:17" x14ac:dyDescent="0.35">
      <c r="A47" s="16"/>
      <c r="B47" s="10"/>
      <c r="C47" s="11"/>
      <c r="D47" s="17"/>
      <c r="E47" s="11"/>
      <c r="F47" s="12"/>
      <c r="G47" s="18"/>
      <c r="H47" s="21">
        <f t="shared" si="4"/>
        <v>0</v>
      </c>
      <c r="J47" s="16"/>
      <c r="K47" s="10"/>
      <c r="L47" s="11"/>
      <c r="M47" s="17"/>
      <c r="N47" s="11"/>
      <c r="O47" s="12"/>
      <c r="P47" s="18"/>
      <c r="Q47" s="21">
        <f t="shared" si="5"/>
        <v>0</v>
      </c>
    </row>
    <row r="48" spans="1:17" x14ac:dyDescent="0.35">
      <c r="A48" s="16"/>
      <c r="B48" s="10"/>
      <c r="C48" s="11"/>
      <c r="D48" s="17"/>
      <c r="E48" s="11"/>
      <c r="F48" s="12"/>
      <c r="G48" s="18"/>
      <c r="H48" s="21">
        <f t="shared" si="4"/>
        <v>0</v>
      </c>
      <c r="J48" s="16"/>
      <c r="K48" s="10"/>
      <c r="L48" s="11"/>
      <c r="M48" s="17"/>
      <c r="N48" s="11"/>
      <c r="O48" s="12"/>
      <c r="P48" s="18"/>
      <c r="Q48" s="21">
        <f t="shared" si="5"/>
        <v>0</v>
      </c>
    </row>
    <row r="49" spans="1:17" x14ac:dyDescent="0.35">
      <c r="A49" s="16"/>
      <c r="B49" s="10"/>
      <c r="C49" s="11"/>
      <c r="D49" s="17"/>
      <c r="E49" s="11"/>
      <c r="F49" s="12"/>
      <c r="G49" s="18"/>
      <c r="H49" s="21">
        <f t="shared" si="4"/>
        <v>0</v>
      </c>
      <c r="J49" s="16"/>
      <c r="K49" s="10"/>
      <c r="L49" s="11"/>
      <c r="M49" s="17"/>
      <c r="N49" s="11"/>
      <c r="O49" s="12"/>
      <c r="P49" s="18"/>
      <c r="Q49" s="21">
        <f t="shared" si="5"/>
        <v>0</v>
      </c>
    </row>
    <row r="50" spans="1:17" x14ac:dyDescent="0.35">
      <c r="A50" s="16"/>
      <c r="B50" s="10"/>
      <c r="C50" s="11"/>
      <c r="D50" s="17"/>
      <c r="E50" s="11"/>
      <c r="F50" s="12"/>
      <c r="G50" s="18"/>
      <c r="H50" s="21">
        <f t="shared" si="4"/>
        <v>0</v>
      </c>
      <c r="J50" s="16"/>
      <c r="K50" s="10"/>
      <c r="L50" s="11"/>
      <c r="M50" s="17"/>
      <c r="N50" s="11"/>
      <c r="O50" s="12"/>
      <c r="P50" s="18"/>
      <c r="Q50" s="21">
        <f t="shared" si="5"/>
        <v>0</v>
      </c>
    </row>
    <row r="51" spans="1:17" x14ac:dyDescent="0.35">
      <c r="A51" s="16"/>
      <c r="B51" s="11"/>
      <c r="C51" s="11"/>
      <c r="D51" s="17"/>
      <c r="E51" s="11"/>
      <c r="F51" s="11"/>
      <c r="G51" s="17"/>
      <c r="H51" s="21">
        <f t="shared" si="4"/>
        <v>0</v>
      </c>
      <c r="J51" s="16"/>
      <c r="K51" s="11"/>
      <c r="L51" s="11"/>
      <c r="M51" s="17"/>
      <c r="N51" s="11"/>
      <c r="O51" s="11"/>
      <c r="P51" s="17"/>
      <c r="Q51" s="21">
        <f t="shared" si="5"/>
        <v>0</v>
      </c>
    </row>
    <row r="52" spans="1:17" x14ac:dyDescent="0.35">
      <c r="A52" s="16"/>
      <c r="B52" s="11"/>
      <c r="C52" s="11"/>
      <c r="D52" s="17"/>
      <c r="E52" s="11"/>
      <c r="F52" s="11"/>
      <c r="G52" s="17"/>
      <c r="H52" s="21">
        <f t="shared" si="4"/>
        <v>0</v>
      </c>
      <c r="J52" s="16"/>
      <c r="K52" s="11"/>
      <c r="L52" s="11"/>
      <c r="M52" s="17"/>
      <c r="N52" s="11"/>
      <c r="O52" s="11"/>
      <c r="P52" s="17"/>
      <c r="Q52" s="21">
        <f t="shared" si="5"/>
        <v>0</v>
      </c>
    </row>
    <row r="53" spans="1:17" x14ac:dyDescent="0.35">
      <c r="A53" s="16"/>
      <c r="B53" s="11"/>
      <c r="C53" s="11"/>
      <c r="D53" s="17"/>
      <c r="E53" s="11"/>
      <c r="F53" s="11"/>
      <c r="G53" s="17"/>
      <c r="H53" s="21">
        <f t="shared" si="4"/>
        <v>0</v>
      </c>
      <c r="J53" s="16"/>
      <c r="K53" s="11"/>
      <c r="L53" s="11"/>
      <c r="M53" s="17"/>
      <c r="N53" s="11"/>
      <c r="O53" s="11"/>
      <c r="P53" s="17"/>
      <c r="Q53" s="21">
        <f t="shared" si="5"/>
        <v>0</v>
      </c>
    </row>
    <row r="54" spans="1:17" x14ac:dyDescent="0.35">
      <c r="A54" s="16"/>
      <c r="B54" s="11"/>
      <c r="C54" s="11"/>
      <c r="D54" s="17"/>
      <c r="E54" s="11"/>
      <c r="F54" s="11"/>
      <c r="G54" s="17"/>
      <c r="H54" s="21">
        <f t="shared" si="4"/>
        <v>0</v>
      </c>
      <c r="J54" s="16"/>
      <c r="K54" s="11"/>
      <c r="L54" s="11"/>
      <c r="M54" s="17"/>
      <c r="N54" s="11"/>
      <c r="O54" s="11"/>
      <c r="P54" s="17"/>
      <c r="Q54" s="21">
        <f t="shared" si="5"/>
        <v>0</v>
      </c>
    </row>
    <row r="55" spans="1:17" x14ac:dyDescent="0.35">
      <c r="A55" s="2" t="s">
        <v>13</v>
      </c>
      <c r="B55" s="3"/>
      <c r="C55" s="3"/>
      <c r="D55" s="4"/>
      <c r="E55" s="3"/>
      <c r="F55" s="3"/>
      <c r="G55" s="4"/>
      <c r="H55" s="6">
        <f>SUM(H41:H54)</f>
        <v>0</v>
      </c>
      <c r="J55" s="2" t="s">
        <v>13</v>
      </c>
      <c r="K55" s="3"/>
      <c r="L55" s="3"/>
      <c r="M55" s="4"/>
      <c r="N55" s="3"/>
      <c r="O55" s="3"/>
      <c r="P55" s="4"/>
      <c r="Q55" s="6">
        <f>SUM(Q41:Q54)</f>
        <v>0</v>
      </c>
    </row>
    <row r="56" spans="1:17" ht="16.5" customHeight="1" thickBot="1" x14ac:dyDescent="0.4">
      <c r="A56" s="22" t="s">
        <v>15</v>
      </c>
      <c r="B56" s="23"/>
      <c r="C56" s="23"/>
      <c r="D56" s="23"/>
      <c r="E56" s="23"/>
      <c r="F56" s="23"/>
      <c r="G56" s="23"/>
      <c r="H56" s="24">
        <f>SUM(H19,H37,H55)</f>
        <v>0</v>
      </c>
      <c r="J56" s="22" t="s">
        <v>15</v>
      </c>
      <c r="K56" s="23"/>
      <c r="L56" s="23"/>
      <c r="M56" s="23"/>
      <c r="N56" s="23"/>
      <c r="O56" s="23"/>
      <c r="P56" s="23"/>
      <c r="Q56" s="24">
        <f>SUM(Q19,Q37,Q55)</f>
        <v>0</v>
      </c>
    </row>
    <row r="57" spans="1:17" s="1" customFormat="1" x14ac:dyDescent="0.35"/>
    <row r="58" spans="1:17" s="1" customFormat="1" x14ac:dyDescent="0.35"/>
    <row r="59" spans="1:17" s="1" customFormat="1" x14ac:dyDescent="0.35"/>
    <row r="60" spans="1:17" s="1" customFormat="1" x14ac:dyDescent="0.35"/>
    <row r="61" spans="1:17" s="1" customFormat="1" x14ac:dyDescent="0.35"/>
    <row r="62" spans="1:17" s="1" customFormat="1" x14ac:dyDescent="0.35"/>
    <row r="63" spans="1:17" s="1" customFormat="1" x14ac:dyDescent="0.35"/>
    <row r="64" spans="1:17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</sheetData>
  <mergeCells count="14">
    <mergeCell ref="K38:M38"/>
    <mergeCell ref="N38:P38"/>
    <mergeCell ref="A1:H1"/>
    <mergeCell ref="B2:D2"/>
    <mergeCell ref="E2:G2"/>
    <mergeCell ref="B20:D20"/>
    <mergeCell ref="E20:G20"/>
    <mergeCell ref="B38:D38"/>
    <mergeCell ref="E38:G38"/>
    <mergeCell ref="J1:Q1"/>
    <mergeCell ref="K2:M2"/>
    <mergeCell ref="N2:P2"/>
    <mergeCell ref="K20:M20"/>
    <mergeCell ref="N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51"/>
  <sheetViews>
    <sheetView topLeftCell="D1" zoomScale="85" zoomScaleNormal="85" workbookViewId="0">
      <selection activeCell="AF17" sqref="AF17"/>
    </sheetView>
  </sheetViews>
  <sheetFormatPr defaultRowHeight="14.5" x14ac:dyDescent="0.35"/>
  <cols>
    <col min="1" max="1" width="34" customWidth="1"/>
    <col min="2" max="2" width="12.54296875" bestFit="1" customWidth="1"/>
    <col min="3" max="3" width="12.26953125" bestFit="1" customWidth="1"/>
    <col min="4" max="4" width="17.7265625" bestFit="1" customWidth="1"/>
    <col min="5" max="5" width="12.54296875" bestFit="1" customWidth="1"/>
    <col min="6" max="6" width="7.7265625" customWidth="1"/>
    <col min="7" max="7" width="22" customWidth="1"/>
    <col min="8" max="8" width="27.7265625" bestFit="1" customWidth="1"/>
    <col min="9" max="9" width="12.54296875" bestFit="1" customWidth="1"/>
    <col min="11" max="11" width="17.7265625" bestFit="1" customWidth="1"/>
    <col min="12" max="12" width="12.54296875" bestFit="1" customWidth="1"/>
    <col min="14" max="14" width="13.453125" bestFit="1" customWidth="1"/>
    <col min="15" max="15" width="27.26953125" customWidth="1"/>
    <col min="16" max="16" width="12.54296875" bestFit="1" customWidth="1"/>
    <col min="18" max="18" width="18.26953125" bestFit="1" customWidth="1"/>
    <col min="19" max="19" width="12.54296875" bestFit="1" customWidth="1"/>
    <col min="21" max="21" width="13.453125" bestFit="1" customWidth="1"/>
    <col min="22" max="22" width="29.54296875" customWidth="1"/>
    <col min="23" max="23" width="12.54296875" bestFit="1" customWidth="1"/>
    <col min="24" max="24" width="9.26953125" customWidth="1"/>
    <col min="25" max="25" width="18.26953125" bestFit="1" customWidth="1"/>
    <col min="26" max="26" width="12.54296875" bestFit="1" customWidth="1"/>
    <col min="27" max="27" width="9" customWidth="1"/>
    <col min="28" max="28" width="13.453125" bestFit="1" customWidth="1"/>
    <col min="29" max="29" width="27.26953125" customWidth="1"/>
    <col min="30" max="30" width="12.54296875" bestFit="1" customWidth="1"/>
    <col min="31" max="31" width="9.26953125" customWidth="1"/>
    <col min="32" max="32" width="18.26953125" bestFit="1" customWidth="1"/>
    <col min="33" max="33" width="12.54296875" bestFit="1" customWidth="1"/>
    <col min="34" max="34" width="9.26953125" customWidth="1"/>
    <col min="35" max="35" width="13.453125" bestFit="1" customWidth="1"/>
  </cols>
  <sheetData>
    <row r="1" spans="1:39" ht="19.5" customHeight="1" thickBot="1" x14ac:dyDescent="0.5">
      <c r="A1" s="281" t="s">
        <v>25</v>
      </c>
      <c r="B1" s="282"/>
      <c r="C1" s="282"/>
      <c r="D1" s="282"/>
      <c r="E1" s="282"/>
      <c r="F1" s="282"/>
      <c r="G1" s="283"/>
      <c r="H1" s="287" t="s">
        <v>26</v>
      </c>
      <c r="I1" s="288"/>
      <c r="J1" s="288"/>
      <c r="K1" s="288"/>
      <c r="L1" s="288"/>
      <c r="M1" s="288"/>
      <c r="N1" s="289"/>
      <c r="O1" s="260" t="s">
        <v>2</v>
      </c>
      <c r="P1" s="261"/>
      <c r="Q1" s="261"/>
      <c r="R1" s="261"/>
      <c r="S1" s="261"/>
      <c r="T1" s="261"/>
      <c r="U1" s="262"/>
      <c r="V1" s="293" t="s">
        <v>36</v>
      </c>
      <c r="W1" s="294"/>
      <c r="X1" s="294"/>
      <c r="Y1" s="294"/>
      <c r="Z1" s="294"/>
      <c r="AA1" s="294"/>
      <c r="AB1" s="295"/>
      <c r="AC1" s="293" t="s">
        <v>37</v>
      </c>
      <c r="AD1" s="294"/>
      <c r="AE1" s="294"/>
      <c r="AF1" s="294"/>
      <c r="AG1" s="294"/>
      <c r="AH1" s="294"/>
      <c r="AI1" s="295"/>
      <c r="AJ1" s="1"/>
      <c r="AK1" s="1"/>
      <c r="AL1" s="1"/>
      <c r="AM1" s="1"/>
    </row>
    <row r="2" spans="1:39" ht="15" customHeight="1" x14ac:dyDescent="0.35">
      <c r="A2" s="284" t="s">
        <v>70</v>
      </c>
      <c r="B2" s="285"/>
      <c r="C2" s="285"/>
      <c r="D2" s="285"/>
      <c r="E2" s="285"/>
      <c r="F2" s="285"/>
      <c r="G2" s="286"/>
      <c r="H2" s="290" t="s">
        <v>67</v>
      </c>
      <c r="I2" s="291"/>
      <c r="J2" s="291"/>
      <c r="K2" s="291"/>
      <c r="L2" s="291"/>
      <c r="M2" s="291"/>
      <c r="N2" s="292"/>
      <c r="O2" s="263" t="s">
        <v>68</v>
      </c>
      <c r="P2" s="264"/>
      <c r="Q2" s="264"/>
      <c r="R2" s="264"/>
      <c r="S2" s="264"/>
      <c r="T2" s="264"/>
      <c r="U2" s="265"/>
      <c r="V2" s="301" t="s">
        <v>69</v>
      </c>
      <c r="W2" s="304"/>
      <c r="X2" s="304"/>
      <c r="Y2" s="304"/>
      <c r="Z2" s="304"/>
      <c r="AA2" s="304"/>
      <c r="AB2" s="305"/>
      <c r="AC2" s="301" t="s">
        <v>69</v>
      </c>
      <c r="AD2" s="302"/>
      <c r="AE2" s="302"/>
      <c r="AF2" s="302"/>
      <c r="AG2" s="302"/>
      <c r="AH2" s="302"/>
      <c r="AI2" s="303"/>
      <c r="AJ2" s="1"/>
      <c r="AK2" s="1"/>
      <c r="AL2" s="1"/>
      <c r="AM2" s="1"/>
    </row>
    <row r="3" spans="1:39" ht="15" customHeight="1" x14ac:dyDescent="0.35">
      <c r="A3" s="134" t="s">
        <v>30</v>
      </c>
      <c r="B3" s="135">
        <v>10.88</v>
      </c>
      <c r="C3" s="136"/>
      <c r="D3" s="136"/>
      <c r="E3" s="137"/>
      <c r="F3" s="137"/>
      <c r="G3" s="138"/>
      <c r="H3" s="139" t="s">
        <v>31</v>
      </c>
      <c r="I3" s="140">
        <v>8.17</v>
      </c>
      <c r="J3" s="141"/>
      <c r="K3" s="141"/>
      <c r="L3" s="142"/>
      <c r="M3" s="142"/>
      <c r="N3" s="143"/>
      <c r="O3" s="144" t="s">
        <v>33</v>
      </c>
      <c r="P3" s="145">
        <v>8.18</v>
      </c>
      <c r="Q3" s="146"/>
      <c r="R3" s="146"/>
      <c r="S3" s="147"/>
      <c r="T3" s="147"/>
      <c r="U3" s="148"/>
      <c r="V3" s="149" t="s">
        <v>39</v>
      </c>
      <c r="W3" s="95"/>
      <c r="X3" s="150" t="s">
        <v>41</v>
      </c>
      <c r="Y3" s="151"/>
      <c r="Z3" s="152"/>
      <c r="AA3" s="152"/>
      <c r="AB3" s="153"/>
      <c r="AC3" s="149" t="s">
        <v>38</v>
      </c>
      <c r="AD3" s="95"/>
      <c r="AE3" s="154"/>
      <c r="AF3" s="154"/>
      <c r="AG3" s="155"/>
      <c r="AH3" s="155"/>
      <c r="AI3" s="156"/>
      <c r="AJ3" s="1"/>
      <c r="AK3" s="1"/>
      <c r="AL3" s="1"/>
      <c r="AM3" s="1"/>
    </row>
    <row r="4" spans="1:39" ht="15" customHeight="1" x14ac:dyDescent="0.35">
      <c r="A4" s="134" t="s">
        <v>29</v>
      </c>
      <c r="B4" s="135">
        <v>8.18</v>
      </c>
      <c r="C4" s="136"/>
      <c r="D4" s="136"/>
      <c r="E4" s="137"/>
      <c r="F4" s="137"/>
      <c r="G4" s="138"/>
      <c r="H4" s="139" t="s">
        <v>43</v>
      </c>
      <c r="I4" s="140">
        <v>6.27</v>
      </c>
      <c r="J4" s="141"/>
      <c r="K4" s="141"/>
      <c r="L4" s="142"/>
      <c r="M4" s="142"/>
      <c r="N4" s="143"/>
      <c r="O4" s="144"/>
      <c r="P4" s="145"/>
      <c r="Q4" s="146"/>
      <c r="R4" s="146"/>
      <c r="S4" s="147"/>
      <c r="T4" s="147"/>
      <c r="U4" s="148"/>
      <c r="V4" s="149" t="s">
        <v>31</v>
      </c>
      <c r="W4" s="95">
        <f>8.17*0.04</f>
        <v>0.32679999999999998</v>
      </c>
      <c r="X4" s="309" t="s">
        <v>31</v>
      </c>
      <c r="Y4" s="309"/>
      <c r="Z4" s="309"/>
      <c r="AA4" s="151">
        <f>7.45*0.05</f>
        <v>0.37250000000000005</v>
      </c>
      <c r="AB4" s="153"/>
      <c r="AC4" s="149" t="s">
        <v>31</v>
      </c>
      <c r="AD4" s="95">
        <f xml:space="preserve"> 8.17*0.04</f>
        <v>0.32679999999999998</v>
      </c>
      <c r="AE4" s="154"/>
      <c r="AF4" s="154"/>
      <c r="AG4" s="155"/>
      <c r="AH4" s="155"/>
      <c r="AI4" s="156"/>
      <c r="AJ4" s="1"/>
      <c r="AK4" s="1"/>
      <c r="AL4" s="1"/>
      <c r="AM4" s="1"/>
    </row>
    <row r="5" spans="1:39" ht="15" customHeight="1" x14ac:dyDescent="0.35">
      <c r="A5" s="134" t="s">
        <v>47</v>
      </c>
      <c r="B5" s="135">
        <v>13.59</v>
      </c>
      <c r="C5" s="136"/>
      <c r="D5" s="136"/>
      <c r="E5" s="137"/>
      <c r="F5" s="137"/>
      <c r="G5" s="138"/>
      <c r="H5" s="139" t="s">
        <v>32</v>
      </c>
      <c r="I5" s="140">
        <v>7.02</v>
      </c>
      <c r="J5" s="141"/>
      <c r="K5" s="141"/>
      <c r="L5" s="142"/>
      <c r="M5" s="142"/>
      <c r="N5" s="143"/>
      <c r="O5" s="144"/>
      <c r="P5" s="145"/>
      <c r="Q5" s="146"/>
      <c r="R5" s="146"/>
      <c r="S5" s="147"/>
      <c r="T5" s="147"/>
      <c r="U5" s="148"/>
      <c r="V5" s="149" t="s">
        <v>43</v>
      </c>
      <c r="W5" s="95">
        <f>6.27*0.04</f>
        <v>0.25079999999999997</v>
      </c>
      <c r="X5" s="309" t="s">
        <v>43</v>
      </c>
      <c r="Y5" s="309"/>
      <c r="Z5" s="309"/>
      <c r="AA5" s="151">
        <f>5.91*0.05</f>
        <v>0.29550000000000004</v>
      </c>
      <c r="AB5" s="153"/>
      <c r="AC5" s="149" t="s">
        <v>43</v>
      </c>
      <c r="AD5" s="95">
        <f>6.27*0.04</f>
        <v>0.25079999999999997</v>
      </c>
      <c r="AE5" s="154"/>
      <c r="AF5" s="154"/>
      <c r="AG5" s="155"/>
      <c r="AH5" s="155"/>
      <c r="AI5" s="156"/>
      <c r="AJ5" s="1"/>
      <c r="AK5" s="1"/>
      <c r="AL5" s="1"/>
      <c r="AM5" s="1"/>
    </row>
    <row r="6" spans="1:39" ht="15" customHeight="1" thickBot="1" x14ac:dyDescent="0.4">
      <c r="A6" s="157" t="s">
        <v>48</v>
      </c>
      <c r="B6" s="158">
        <v>8.18</v>
      </c>
      <c r="C6" s="159"/>
      <c r="D6" s="159"/>
      <c r="E6" s="160"/>
      <c r="F6" s="160"/>
      <c r="G6" s="161"/>
      <c r="H6" s="162"/>
      <c r="I6" s="163"/>
      <c r="J6" s="164"/>
      <c r="K6" s="164"/>
      <c r="L6" s="165"/>
      <c r="M6" s="165"/>
      <c r="N6" s="166"/>
      <c r="O6" s="167"/>
      <c r="P6" s="168"/>
      <c r="Q6" s="169"/>
      <c r="R6" s="169"/>
      <c r="S6" s="170"/>
      <c r="T6" s="170"/>
      <c r="U6" s="171"/>
      <c r="V6" s="172" t="s">
        <v>32</v>
      </c>
      <c r="W6" s="96">
        <f>7.02*0.04</f>
        <v>0.28079999999999999</v>
      </c>
      <c r="X6" s="310" t="s">
        <v>32</v>
      </c>
      <c r="Y6" s="310"/>
      <c r="Z6" s="310"/>
      <c r="AA6" s="173">
        <f>6.95*0.05</f>
        <v>0.34750000000000003</v>
      </c>
      <c r="AB6" s="174"/>
      <c r="AC6" s="172" t="s">
        <v>32</v>
      </c>
      <c r="AD6" s="96">
        <f>7.02*0.04</f>
        <v>0.28079999999999999</v>
      </c>
      <c r="AE6" s="175"/>
      <c r="AF6" s="175"/>
      <c r="AG6" s="176"/>
      <c r="AH6" s="176"/>
      <c r="AI6" s="177"/>
      <c r="AJ6" s="1"/>
      <c r="AK6" s="1"/>
      <c r="AL6" s="1"/>
      <c r="AM6" s="1"/>
    </row>
    <row r="7" spans="1:39" x14ac:dyDescent="0.35">
      <c r="A7" s="111" t="s">
        <v>72</v>
      </c>
      <c r="B7" s="278" t="s">
        <v>28</v>
      </c>
      <c r="C7" s="279"/>
      <c r="D7" s="280"/>
      <c r="E7" s="278" t="s">
        <v>4</v>
      </c>
      <c r="F7" s="279"/>
      <c r="G7" s="280"/>
      <c r="H7" s="112" t="s">
        <v>72</v>
      </c>
      <c r="I7" s="251" t="s">
        <v>28</v>
      </c>
      <c r="J7" s="252"/>
      <c r="K7" s="253"/>
      <c r="L7" s="251" t="s">
        <v>4</v>
      </c>
      <c r="M7" s="252"/>
      <c r="N7" s="252"/>
      <c r="O7" s="113" t="s">
        <v>72</v>
      </c>
      <c r="P7" s="266" t="s">
        <v>28</v>
      </c>
      <c r="Q7" s="267"/>
      <c r="R7" s="268"/>
      <c r="S7" s="266" t="s">
        <v>4</v>
      </c>
      <c r="T7" s="267"/>
      <c r="U7" s="269"/>
      <c r="V7" s="114" t="s">
        <v>72</v>
      </c>
      <c r="W7" s="306" t="s">
        <v>28</v>
      </c>
      <c r="X7" s="307"/>
      <c r="Y7" s="308"/>
      <c r="Z7" s="306" t="s">
        <v>4</v>
      </c>
      <c r="AA7" s="307"/>
      <c r="AB7" s="308"/>
      <c r="AC7" s="114" t="s">
        <v>72</v>
      </c>
      <c r="AD7" s="299" t="s">
        <v>28</v>
      </c>
      <c r="AE7" s="297"/>
      <c r="AF7" s="300"/>
      <c r="AG7" s="296" t="s">
        <v>4</v>
      </c>
      <c r="AH7" s="297"/>
      <c r="AI7" s="298"/>
      <c r="AJ7" s="1"/>
      <c r="AK7" s="1"/>
      <c r="AL7" s="1"/>
      <c r="AM7" s="1"/>
    </row>
    <row r="8" spans="1:39" x14ac:dyDescent="0.35">
      <c r="A8" s="115" t="s">
        <v>35</v>
      </c>
      <c r="B8" s="102" t="s">
        <v>40</v>
      </c>
      <c r="C8" s="116" t="s">
        <v>7</v>
      </c>
      <c r="D8" s="116" t="s">
        <v>8</v>
      </c>
      <c r="E8" s="102" t="s">
        <v>40</v>
      </c>
      <c r="F8" s="117" t="s">
        <v>7</v>
      </c>
      <c r="G8" s="116" t="s">
        <v>42</v>
      </c>
      <c r="H8" s="118" t="s">
        <v>18</v>
      </c>
      <c r="I8" s="119" t="s">
        <v>40</v>
      </c>
      <c r="J8" s="120" t="s">
        <v>7</v>
      </c>
      <c r="K8" s="120" t="s">
        <v>8</v>
      </c>
      <c r="L8" s="119" t="s">
        <v>40</v>
      </c>
      <c r="M8" s="121" t="s">
        <v>7</v>
      </c>
      <c r="N8" s="121" t="s">
        <v>42</v>
      </c>
      <c r="O8" s="122" t="s">
        <v>2</v>
      </c>
      <c r="P8" s="123" t="s">
        <v>40</v>
      </c>
      <c r="Q8" s="124" t="s">
        <v>7</v>
      </c>
      <c r="R8" s="124" t="s">
        <v>8</v>
      </c>
      <c r="S8" s="123" t="s">
        <v>40</v>
      </c>
      <c r="T8" s="125" t="s">
        <v>7</v>
      </c>
      <c r="U8" s="126" t="s">
        <v>42</v>
      </c>
      <c r="V8" s="127" t="s">
        <v>18</v>
      </c>
      <c r="W8" s="109" t="s">
        <v>40</v>
      </c>
      <c r="X8" s="128" t="s">
        <v>7</v>
      </c>
      <c r="Y8" s="128" t="s">
        <v>8</v>
      </c>
      <c r="Z8" s="109" t="s">
        <v>40</v>
      </c>
      <c r="AA8" s="129" t="s">
        <v>7</v>
      </c>
      <c r="AB8" s="128" t="s">
        <v>42</v>
      </c>
      <c r="AC8" s="127" t="s">
        <v>18</v>
      </c>
      <c r="AD8" s="109" t="s">
        <v>40</v>
      </c>
      <c r="AE8" s="128" t="s">
        <v>7</v>
      </c>
      <c r="AF8" s="128" t="s">
        <v>8</v>
      </c>
      <c r="AG8" s="109" t="s">
        <v>40</v>
      </c>
      <c r="AH8" s="129" t="s">
        <v>7</v>
      </c>
      <c r="AI8" s="130" t="s">
        <v>42</v>
      </c>
      <c r="AJ8" s="1"/>
      <c r="AK8" s="1"/>
      <c r="AL8" s="1"/>
      <c r="AM8" s="1"/>
    </row>
    <row r="9" spans="1:39" x14ac:dyDescent="0.35">
      <c r="A9" s="132" t="s">
        <v>11</v>
      </c>
      <c r="B9" s="275"/>
      <c r="C9" s="276"/>
      <c r="D9" s="277"/>
      <c r="E9" s="101"/>
      <c r="F9" s="101"/>
      <c r="G9" s="102"/>
      <c r="H9" s="133" t="s">
        <v>11</v>
      </c>
      <c r="I9" s="246"/>
      <c r="J9" s="246"/>
      <c r="K9" s="246"/>
      <c r="L9" s="104"/>
      <c r="M9" s="104"/>
      <c r="N9" s="104"/>
      <c r="O9" s="182" t="s">
        <v>11</v>
      </c>
      <c r="P9" s="272"/>
      <c r="Q9" s="273"/>
      <c r="R9" s="274"/>
      <c r="S9" s="106"/>
      <c r="T9" s="106"/>
      <c r="U9" s="107"/>
      <c r="V9" s="183" t="s">
        <v>11</v>
      </c>
      <c r="W9" s="257"/>
      <c r="X9" s="258"/>
      <c r="Y9" s="259"/>
      <c r="Z9" s="108"/>
      <c r="AA9" s="108"/>
      <c r="AB9" s="109"/>
      <c r="AC9" s="183" t="s">
        <v>11</v>
      </c>
      <c r="AD9" s="257"/>
      <c r="AE9" s="258"/>
      <c r="AF9" s="259"/>
      <c r="AG9" s="108"/>
      <c r="AH9" s="108"/>
      <c r="AI9" s="110"/>
      <c r="AJ9" s="1"/>
      <c r="AK9" s="1"/>
      <c r="AL9" s="1"/>
      <c r="AM9" s="1"/>
    </row>
    <row r="10" spans="1:39" x14ac:dyDescent="0.35">
      <c r="A10" s="26"/>
      <c r="B10" s="27"/>
      <c r="C10" s="28"/>
      <c r="D10" s="88">
        <f>C10*10.88</f>
        <v>0</v>
      </c>
      <c r="E10" s="28"/>
      <c r="F10" s="29"/>
      <c r="G10" s="88">
        <f>F10*B3</f>
        <v>0</v>
      </c>
      <c r="H10" s="36"/>
      <c r="I10" s="33"/>
      <c r="J10" s="34"/>
      <c r="K10" s="90">
        <f>J10*I3</f>
        <v>0</v>
      </c>
      <c r="L10" s="34"/>
      <c r="M10" s="35"/>
      <c r="N10" s="90">
        <f>M10*I3</f>
        <v>0</v>
      </c>
      <c r="O10" s="41"/>
      <c r="P10" s="39"/>
      <c r="Q10" s="100"/>
      <c r="R10" s="92">
        <f>Q10*(8.18)</f>
        <v>0</v>
      </c>
      <c r="S10" s="40"/>
      <c r="T10" s="100"/>
      <c r="U10" s="92">
        <f>T10*(8.18)</f>
        <v>0</v>
      </c>
      <c r="V10" s="50"/>
      <c r="W10" s="47"/>
      <c r="X10" s="48"/>
      <c r="Y10" s="93">
        <f>X10*(8.17*0.04)</f>
        <v>0</v>
      </c>
      <c r="Z10" s="48"/>
      <c r="AA10" s="49"/>
      <c r="AB10" s="93">
        <f>AA10*(8.17*0.06)</f>
        <v>0</v>
      </c>
      <c r="AC10" s="50"/>
      <c r="AD10" s="47"/>
      <c r="AE10" s="48"/>
      <c r="AF10" s="93">
        <f>AE10*(8.17*0.04)</f>
        <v>0</v>
      </c>
      <c r="AG10" s="48"/>
      <c r="AH10" s="49"/>
      <c r="AI10" s="94">
        <f>AH10*(8.17*0.05)</f>
        <v>0</v>
      </c>
      <c r="AJ10" s="1"/>
      <c r="AK10" s="1"/>
      <c r="AL10" s="1"/>
      <c r="AM10" s="1"/>
    </row>
    <row r="11" spans="1:39" s="25" customFormat="1" x14ac:dyDescent="0.35">
      <c r="A11" s="26"/>
      <c r="B11" s="27"/>
      <c r="C11" s="28"/>
      <c r="D11" s="88">
        <f t="shared" ref="D11:D13" si="0">C11*10.88</f>
        <v>0</v>
      </c>
      <c r="E11" s="28"/>
      <c r="F11" s="29"/>
      <c r="G11" s="88">
        <f>F11*B3</f>
        <v>0</v>
      </c>
      <c r="H11" s="36"/>
      <c r="I11" s="33"/>
      <c r="J11" s="34"/>
      <c r="K11" s="90">
        <f>J11*I3</f>
        <v>0</v>
      </c>
      <c r="L11" s="34"/>
      <c r="M11" s="35"/>
      <c r="N11" s="90">
        <f>M11*I3</f>
        <v>0</v>
      </c>
      <c r="O11" s="41"/>
      <c r="P11" s="39"/>
      <c r="Q11" s="100"/>
      <c r="R11" s="92">
        <f>Q11*(8.18)</f>
        <v>0</v>
      </c>
      <c r="S11" s="40"/>
      <c r="T11" s="100"/>
      <c r="U11" s="92">
        <f>T11*(8.18)</f>
        <v>0</v>
      </c>
      <c r="V11" s="50"/>
      <c r="W11" s="47"/>
      <c r="X11" s="48"/>
      <c r="Y11" s="93">
        <f t="shared" ref="Y11:Y13" si="1">X11*(8.17*0.04)</f>
        <v>0</v>
      </c>
      <c r="Z11" s="48"/>
      <c r="AA11" s="49"/>
      <c r="AB11" s="93">
        <f>AA11*(8.17*0.06)</f>
        <v>0</v>
      </c>
      <c r="AC11" s="50"/>
      <c r="AD11" s="47"/>
      <c r="AE11" s="48"/>
      <c r="AF11" s="93">
        <f t="shared" ref="AF11:AF13" si="2">AE11*(8.17*0.04)</f>
        <v>0</v>
      </c>
      <c r="AG11" s="48"/>
      <c r="AH11" s="49"/>
      <c r="AI11" s="94">
        <f t="shared" ref="AI11:AI13" si="3">AH11*(8.17*0.05)</f>
        <v>0</v>
      </c>
      <c r="AJ11" s="1"/>
      <c r="AK11" s="1"/>
      <c r="AL11" s="1"/>
      <c r="AM11" s="1"/>
    </row>
    <row r="12" spans="1:39" x14ac:dyDescent="0.35">
      <c r="A12" s="26"/>
      <c r="B12" s="27"/>
      <c r="C12" s="28"/>
      <c r="D12" s="88">
        <f t="shared" si="0"/>
        <v>0</v>
      </c>
      <c r="E12" s="28"/>
      <c r="F12" s="29"/>
      <c r="G12" s="88">
        <f>F12*B3</f>
        <v>0</v>
      </c>
      <c r="H12" s="36"/>
      <c r="I12" s="33"/>
      <c r="J12" s="34"/>
      <c r="K12" s="90">
        <f>J12*I3</f>
        <v>0</v>
      </c>
      <c r="L12" s="34"/>
      <c r="M12" s="35"/>
      <c r="N12" s="90">
        <f>M12*I3</f>
        <v>0</v>
      </c>
      <c r="O12" s="41"/>
      <c r="P12" s="39"/>
      <c r="Q12" s="100"/>
      <c r="R12" s="92">
        <f t="shared" ref="R12:R34" si="4">Q12*(8.18)</f>
        <v>0</v>
      </c>
      <c r="S12" s="40"/>
      <c r="T12" s="100"/>
      <c r="U12" s="92">
        <f>T12*(8.18)</f>
        <v>0</v>
      </c>
      <c r="V12" s="50"/>
      <c r="W12" s="47"/>
      <c r="X12" s="48"/>
      <c r="Y12" s="93">
        <f t="shared" si="1"/>
        <v>0</v>
      </c>
      <c r="Z12" s="48"/>
      <c r="AA12" s="49"/>
      <c r="AB12" s="93">
        <f>AA12*(8.17*0.06)</f>
        <v>0</v>
      </c>
      <c r="AC12" s="50"/>
      <c r="AD12" s="47"/>
      <c r="AE12" s="48"/>
      <c r="AF12" s="93">
        <f t="shared" si="2"/>
        <v>0</v>
      </c>
      <c r="AG12" s="48"/>
      <c r="AH12" s="49"/>
      <c r="AI12" s="94">
        <f t="shared" si="3"/>
        <v>0</v>
      </c>
      <c r="AJ12" s="1"/>
      <c r="AK12" s="1"/>
      <c r="AL12" s="1"/>
      <c r="AM12" s="1"/>
    </row>
    <row r="13" spans="1:39" x14ac:dyDescent="0.35">
      <c r="A13" s="26"/>
      <c r="B13" s="27"/>
      <c r="C13" s="28"/>
      <c r="D13" s="88">
        <f t="shared" si="0"/>
        <v>0</v>
      </c>
      <c r="E13" s="28"/>
      <c r="F13" s="29"/>
      <c r="G13" s="88">
        <f>F13*B3</f>
        <v>0</v>
      </c>
      <c r="H13" s="36"/>
      <c r="I13" s="33"/>
      <c r="J13" s="34"/>
      <c r="K13" s="90">
        <f>J13*I3</f>
        <v>0</v>
      </c>
      <c r="L13" s="34"/>
      <c r="M13" s="35"/>
      <c r="N13" s="90">
        <f>M13*I3</f>
        <v>0</v>
      </c>
      <c r="O13" s="41"/>
      <c r="P13" s="39"/>
      <c r="Q13" s="100"/>
      <c r="R13" s="92">
        <f t="shared" si="4"/>
        <v>0</v>
      </c>
      <c r="S13" s="40"/>
      <c r="T13" s="100"/>
      <c r="U13" s="92">
        <f t="shared" ref="U13:U34" si="5">T13*(8.18)</f>
        <v>0</v>
      </c>
      <c r="V13" s="50"/>
      <c r="W13" s="47"/>
      <c r="X13" s="48"/>
      <c r="Y13" s="93">
        <f t="shared" si="1"/>
        <v>0</v>
      </c>
      <c r="Z13" s="48"/>
      <c r="AA13" s="49"/>
      <c r="AB13" s="93">
        <f>AA13*(8.17*0.06)</f>
        <v>0</v>
      </c>
      <c r="AC13" s="50"/>
      <c r="AD13" s="47"/>
      <c r="AE13" s="48"/>
      <c r="AF13" s="93">
        <f t="shared" si="2"/>
        <v>0</v>
      </c>
      <c r="AG13" s="48"/>
      <c r="AH13" s="49"/>
      <c r="AI13" s="94">
        <f t="shared" si="3"/>
        <v>0</v>
      </c>
      <c r="AJ13" s="1"/>
      <c r="AK13" s="1"/>
      <c r="AL13" s="1"/>
      <c r="AM13" s="1"/>
    </row>
    <row r="14" spans="1:39" s="25" customFormat="1" x14ac:dyDescent="0.35">
      <c r="A14" s="270"/>
      <c r="B14" s="270"/>
      <c r="C14" s="270"/>
      <c r="D14" s="270"/>
      <c r="E14" s="270"/>
      <c r="F14" s="270"/>
      <c r="G14" s="270"/>
      <c r="H14" s="254"/>
      <c r="I14" s="255"/>
      <c r="J14" s="255"/>
      <c r="K14" s="255"/>
      <c r="L14" s="255"/>
      <c r="M14" s="255"/>
      <c r="N14" s="256"/>
      <c r="O14" s="42"/>
      <c r="P14" s="39"/>
      <c r="Q14" s="100"/>
      <c r="R14" s="92">
        <f t="shared" si="4"/>
        <v>0</v>
      </c>
      <c r="S14" s="40"/>
      <c r="T14" s="100"/>
      <c r="U14" s="92">
        <f t="shared" si="5"/>
        <v>0</v>
      </c>
      <c r="V14" s="250"/>
      <c r="W14" s="248"/>
      <c r="X14" s="248"/>
      <c r="Y14" s="248"/>
      <c r="Z14" s="248"/>
      <c r="AA14" s="248"/>
      <c r="AB14" s="249"/>
      <c r="AC14" s="250"/>
      <c r="AD14" s="248"/>
      <c r="AE14" s="248"/>
      <c r="AF14" s="248"/>
      <c r="AG14" s="248"/>
      <c r="AH14" s="248"/>
      <c r="AI14" s="249"/>
      <c r="AJ14" s="1"/>
      <c r="AK14" s="1"/>
      <c r="AL14" s="1"/>
      <c r="AM14" s="1"/>
    </row>
    <row r="15" spans="1:39" x14ac:dyDescent="0.35">
      <c r="A15" s="115" t="s">
        <v>34</v>
      </c>
      <c r="B15" s="102" t="s">
        <v>40</v>
      </c>
      <c r="C15" s="116" t="s">
        <v>7</v>
      </c>
      <c r="D15" s="116" t="s">
        <v>8</v>
      </c>
      <c r="E15" s="102" t="s">
        <v>40</v>
      </c>
      <c r="F15" s="117" t="s">
        <v>7</v>
      </c>
      <c r="G15" s="116" t="s">
        <v>42</v>
      </c>
      <c r="H15" s="131" t="s">
        <v>44</v>
      </c>
      <c r="I15" s="119" t="s">
        <v>40</v>
      </c>
      <c r="J15" s="120" t="s">
        <v>7</v>
      </c>
      <c r="K15" s="120" t="s">
        <v>8</v>
      </c>
      <c r="L15" s="119" t="s">
        <v>40</v>
      </c>
      <c r="M15" s="121" t="s">
        <v>7</v>
      </c>
      <c r="N15" s="121" t="s">
        <v>42</v>
      </c>
      <c r="O15" s="42"/>
      <c r="P15" s="39"/>
      <c r="Q15" s="100"/>
      <c r="R15" s="92">
        <f t="shared" si="4"/>
        <v>0</v>
      </c>
      <c r="S15" s="40"/>
      <c r="T15" s="100"/>
      <c r="U15" s="92">
        <f t="shared" si="5"/>
        <v>0</v>
      </c>
      <c r="V15" s="185" t="s">
        <v>44</v>
      </c>
      <c r="W15" s="109" t="s">
        <v>40</v>
      </c>
      <c r="X15" s="128" t="s">
        <v>7</v>
      </c>
      <c r="Y15" s="128" t="s">
        <v>8</v>
      </c>
      <c r="Z15" s="109" t="s">
        <v>40</v>
      </c>
      <c r="AA15" s="129" t="s">
        <v>7</v>
      </c>
      <c r="AB15" s="130" t="s">
        <v>42</v>
      </c>
      <c r="AC15" s="185" t="s">
        <v>44</v>
      </c>
      <c r="AD15" s="109" t="s">
        <v>40</v>
      </c>
      <c r="AE15" s="128" t="s">
        <v>7</v>
      </c>
      <c r="AF15" s="128" t="s">
        <v>8</v>
      </c>
      <c r="AG15" s="109" t="s">
        <v>40</v>
      </c>
      <c r="AH15" s="129" t="s">
        <v>7</v>
      </c>
      <c r="AI15" s="130" t="s">
        <v>42</v>
      </c>
      <c r="AJ15" s="1"/>
      <c r="AK15" s="1"/>
      <c r="AL15" s="1"/>
      <c r="AM15" s="1"/>
    </row>
    <row r="16" spans="1:39" x14ac:dyDescent="0.35">
      <c r="A16" s="132" t="s">
        <v>11</v>
      </c>
      <c r="B16" s="275"/>
      <c r="C16" s="276"/>
      <c r="D16" s="277"/>
      <c r="E16" s="101"/>
      <c r="F16" s="101"/>
      <c r="G16" s="102"/>
      <c r="H16" s="133" t="s">
        <v>11</v>
      </c>
      <c r="I16" s="246"/>
      <c r="J16" s="246"/>
      <c r="K16" s="246"/>
      <c r="L16" s="104"/>
      <c r="M16" s="104"/>
      <c r="N16" s="105"/>
      <c r="O16" s="42"/>
      <c r="P16" s="39"/>
      <c r="Q16" s="100"/>
      <c r="R16" s="92">
        <f>Q16*(8.18)</f>
        <v>0</v>
      </c>
      <c r="S16" s="40"/>
      <c r="T16" s="100"/>
      <c r="U16" s="92">
        <f t="shared" si="5"/>
        <v>0</v>
      </c>
      <c r="V16" s="183" t="s">
        <v>11</v>
      </c>
      <c r="W16" s="257"/>
      <c r="X16" s="258"/>
      <c r="Y16" s="259"/>
      <c r="Z16" s="108"/>
      <c r="AA16" s="108"/>
      <c r="AB16" s="109"/>
      <c r="AC16" s="183" t="s">
        <v>11</v>
      </c>
      <c r="AD16" s="257"/>
      <c r="AE16" s="258"/>
      <c r="AF16" s="259"/>
      <c r="AG16" s="108"/>
      <c r="AH16" s="108"/>
      <c r="AI16" s="110"/>
      <c r="AJ16" s="1"/>
      <c r="AK16" s="1"/>
      <c r="AL16" s="1"/>
      <c r="AM16" s="1"/>
    </row>
    <row r="17" spans="1:39" x14ac:dyDescent="0.35">
      <c r="A17" s="26"/>
      <c r="B17" s="27"/>
      <c r="C17" s="28"/>
      <c r="D17" s="88">
        <f>C17*B4</f>
        <v>0</v>
      </c>
      <c r="E17" s="28"/>
      <c r="F17" s="29"/>
      <c r="G17" s="88">
        <f>F17*B4</f>
        <v>0</v>
      </c>
      <c r="H17" s="36"/>
      <c r="I17" s="33"/>
      <c r="J17" s="34"/>
      <c r="K17" s="90">
        <f>J17*I4</f>
        <v>0</v>
      </c>
      <c r="L17" s="34"/>
      <c r="M17" s="35"/>
      <c r="N17" s="90">
        <f>M17*I4</f>
        <v>0</v>
      </c>
      <c r="O17" s="41"/>
      <c r="P17" s="39"/>
      <c r="Q17" s="100"/>
      <c r="R17" s="92">
        <f>Q17*(8.18)</f>
        <v>0</v>
      </c>
      <c r="S17" s="40"/>
      <c r="T17" s="100"/>
      <c r="U17" s="92">
        <f t="shared" si="5"/>
        <v>0</v>
      </c>
      <c r="V17" s="50"/>
      <c r="W17" s="47"/>
      <c r="X17" s="48"/>
      <c r="Y17" s="93">
        <f>X17*(6.27*0.04)</f>
        <v>0</v>
      </c>
      <c r="Z17" s="48"/>
      <c r="AA17" s="49"/>
      <c r="AB17" s="93">
        <f>AA17*(6.27*0.06)</f>
        <v>0</v>
      </c>
      <c r="AC17" s="50"/>
      <c r="AD17" s="47"/>
      <c r="AE17" s="48"/>
      <c r="AF17" s="93">
        <f>AE17*(6.27*0.04)</f>
        <v>0</v>
      </c>
      <c r="AG17" s="48"/>
      <c r="AH17" s="49"/>
      <c r="AI17" s="94">
        <f>AH17*(6.27*0.05)</f>
        <v>0</v>
      </c>
      <c r="AJ17" s="1"/>
      <c r="AK17" s="1"/>
      <c r="AL17" s="1"/>
      <c r="AM17" s="1"/>
    </row>
    <row r="18" spans="1:39" s="25" customFormat="1" x14ac:dyDescent="0.35">
      <c r="A18" s="26"/>
      <c r="B18" s="27"/>
      <c r="C18" s="28"/>
      <c r="D18" s="88">
        <f>C18*B4</f>
        <v>0</v>
      </c>
      <c r="E18" s="28"/>
      <c r="F18" s="29"/>
      <c r="G18" s="88">
        <f>F18*B4</f>
        <v>0</v>
      </c>
      <c r="H18" s="36"/>
      <c r="I18" s="33"/>
      <c r="J18" s="34"/>
      <c r="K18" s="90">
        <f>J18*I4</f>
        <v>0</v>
      </c>
      <c r="L18" s="34"/>
      <c r="M18" s="35"/>
      <c r="N18" s="90">
        <f>M18*I4</f>
        <v>0</v>
      </c>
      <c r="O18" s="41"/>
      <c r="P18" s="39"/>
      <c r="Q18" s="100"/>
      <c r="R18" s="92">
        <f t="shared" si="4"/>
        <v>0</v>
      </c>
      <c r="S18" s="40"/>
      <c r="T18" s="100"/>
      <c r="U18" s="92">
        <f t="shared" si="5"/>
        <v>0</v>
      </c>
      <c r="V18" s="50"/>
      <c r="W18" s="47"/>
      <c r="X18" s="48"/>
      <c r="Y18" s="93">
        <f t="shared" ref="Y18:Y20" si="6">X18*(6.27*0.04)</f>
        <v>0</v>
      </c>
      <c r="Z18" s="48"/>
      <c r="AA18" s="49"/>
      <c r="AB18" s="93">
        <f t="shared" ref="AB18:AB20" si="7">AA18*(6.27*0.06)</f>
        <v>0</v>
      </c>
      <c r="AC18" s="50"/>
      <c r="AD18" s="47"/>
      <c r="AE18" s="48"/>
      <c r="AF18" s="93">
        <f t="shared" ref="AF18:AF20" si="8">AE18*(6.27*0.04)</f>
        <v>0</v>
      </c>
      <c r="AG18" s="48"/>
      <c r="AH18" s="49"/>
      <c r="AI18" s="94">
        <f t="shared" ref="AI18:AI20" si="9">AH18*(6.27*0.05)</f>
        <v>0</v>
      </c>
      <c r="AJ18" s="1"/>
      <c r="AK18" s="1"/>
      <c r="AL18" s="1"/>
      <c r="AM18" s="1"/>
    </row>
    <row r="19" spans="1:39" x14ac:dyDescent="0.35">
      <c r="A19" s="26"/>
      <c r="B19" s="27"/>
      <c r="C19" s="28"/>
      <c r="D19" s="88">
        <f>C19*B4</f>
        <v>0</v>
      </c>
      <c r="E19" s="28"/>
      <c r="F19" s="29"/>
      <c r="G19" s="89">
        <f>F19*B4</f>
        <v>0</v>
      </c>
      <c r="H19" s="33"/>
      <c r="I19" s="33"/>
      <c r="J19" s="34"/>
      <c r="K19" s="90">
        <f>J19*I4</f>
        <v>0</v>
      </c>
      <c r="L19" s="34"/>
      <c r="M19" s="35"/>
      <c r="N19" s="91">
        <f>M19*I4</f>
        <v>0</v>
      </c>
      <c r="O19" s="39"/>
      <c r="P19" s="39"/>
      <c r="Q19" s="100"/>
      <c r="R19" s="92">
        <f t="shared" si="4"/>
        <v>0</v>
      </c>
      <c r="S19" s="40"/>
      <c r="T19" s="100"/>
      <c r="U19" s="92">
        <f t="shared" si="5"/>
        <v>0</v>
      </c>
      <c r="V19" s="50"/>
      <c r="W19" s="47"/>
      <c r="X19" s="48"/>
      <c r="Y19" s="93">
        <f t="shared" si="6"/>
        <v>0</v>
      </c>
      <c r="Z19" s="48"/>
      <c r="AA19" s="49"/>
      <c r="AB19" s="93">
        <f t="shared" si="7"/>
        <v>0</v>
      </c>
      <c r="AC19" s="50"/>
      <c r="AD19" s="47"/>
      <c r="AE19" s="48"/>
      <c r="AF19" s="93">
        <f t="shared" si="8"/>
        <v>0</v>
      </c>
      <c r="AG19" s="48"/>
      <c r="AH19" s="49"/>
      <c r="AI19" s="94">
        <f t="shared" si="9"/>
        <v>0</v>
      </c>
      <c r="AJ19" s="1"/>
      <c r="AK19" s="1"/>
      <c r="AL19" s="1"/>
      <c r="AM19" s="1"/>
    </row>
    <row r="20" spans="1:39" x14ac:dyDescent="0.35">
      <c r="A20" s="26"/>
      <c r="B20" s="27"/>
      <c r="C20" s="28"/>
      <c r="D20" s="88">
        <f>C20*B4</f>
        <v>0</v>
      </c>
      <c r="E20" s="28"/>
      <c r="F20" s="29"/>
      <c r="G20" s="89">
        <f>F20*B4</f>
        <v>0</v>
      </c>
      <c r="H20" s="33"/>
      <c r="I20" s="33"/>
      <c r="J20" s="34"/>
      <c r="K20" s="90">
        <f>J20*I4</f>
        <v>0</v>
      </c>
      <c r="L20" s="34"/>
      <c r="M20" s="35"/>
      <c r="N20" s="91">
        <f>M20*I4</f>
        <v>0</v>
      </c>
      <c r="O20" s="39"/>
      <c r="P20" s="39"/>
      <c r="Q20" s="100"/>
      <c r="R20" s="92">
        <f t="shared" si="4"/>
        <v>0</v>
      </c>
      <c r="S20" s="40"/>
      <c r="T20" s="100"/>
      <c r="U20" s="92">
        <f t="shared" si="5"/>
        <v>0</v>
      </c>
      <c r="V20" s="50"/>
      <c r="W20" s="47"/>
      <c r="X20" s="48"/>
      <c r="Y20" s="93">
        <f t="shared" si="6"/>
        <v>0</v>
      </c>
      <c r="Z20" s="48"/>
      <c r="AA20" s="49"/>
      <c r="AB20" s="93">
        <f t="shared" si="7"/>
        <v>0</v>
      </c>
      <c r="AC20" s="50"/>
      <c r="AD20" s="47"/>
      <c r="AE20" s="48"/>
      <c r="AF20" s="93">
        <f t="shared" si="8"/>
        <v>0</v>
      </c>
      <c r="AG20" s="48"/>
      <c r="AH20" s="49"/>
      <c r="AI20" s="94">
        <f t="shared" si="9"/>
        <v>0</v>
      </c>
      <c r="AJ20" s="1"/>
      <c r="AK20" s="1"/>
      <c r="AL20" s="1"/>
      <c r="AM20" s="1"/>
    </row>
    <row r="21" spans="1:39" s="25" customFormat="1" x14ac:dyDescent="0.35">
      <c r="A21" s="270"/>
      <c r="B21" s="270"/>
      <c r="C21" s="270"/>
      <c r="D21" s="270"/>
      <c r="E21" s="270"/>
      <c r="F21" s="270"/>
      <c r="G21" s="271"/>
      <c r="H21" s="255"/>
      <c r="I21" s="255"/>
      <c r="J21" s="255"/>
      <c r="K21" s="255"/>
      <c r="L21" s="255"/>
      <c r="M21" s="255"/>
      <c r="N21" s="256"/>
      <c r="O21" s="42"/>
      <c r="P21" s="39"/>
      <c r="Q21" s="100"/>
      <c r="R21" s="92">
        <f t="shared" si="4"/>
        <v>0</v>
      </c>
      <c r="S21" s="40"/>
      <c r="T21" s="100"/>
      <c r="U21" s="92">
        <f t="shared" si="5"/>
        <v>0</v>
      </c>
      <c r="V21" s="250"/>
      <c r="W21" s="248"/>
      <c r="X21" s="248"/>
      <c r="Y21" s="248"/>
      <c r="Z21" s="248"/>
      <c r="AA21" s="248"/>
      <c r="AB21" s="249"/>
      <c r="AC21" s="247"/>
      <c r="AD21" s="248"/>
      <c r="AE21" s="248"/>
      <c r="AF21" s="248"/>
      <c r="AG21" s="248"/>
      <c r="AH21" s="248"/>
      <c r="AI21" s="249"/>
      <c r="AJ21" s="1"/>
      <c r="AK21" s="1"/>
      <c r="AL21" s="1"/>
      <c r="AM21" s="1"/>
    </row>
    <row r="22" spans="1:39" x14ac:dyDescent="0.35">
      <c r="A22" s="115" t="s">
        <v>45</v>
      </c>
      <c r="B22" s="102" t="s">
        <v>40</v>
      </c>
      <c r="C22" s="116" t="s">
        <v>7</v>
      </c>
      <c r="D22" s="116" t="s">
        <v>8</v>
      </c>
      <c r="E22" s="102" t="s">
        <v>40</v>
      </c>
      <c r="F22" s="117" t="s">
        <v>7</v>
      </c>
      <c r="G22" s="178" t="s">
        <v>42</v>
      </c>
      <c r="H22" s="179" t="s">
        <v>20</v>
      </c>
      <c r="I22" s="119" t="s">
        <v>40</v>
      </c>
      <c r="J22" s="120" t="s">
        <v>7</v>
      </c>
      <c r="K22" s="120" t="s">
        <v>8</v>
      </c>
      <c r="L22" s="119" t="s">
        <v>40</v>
      </c>
      <c r="M22" s="121" t="s">
        <v>7</v>
      </c>
      <c r="N22" s="180" t="s">
        <v>42</v>
      </c>
      <c r="O22" s="43"/>
      <c r="P22" s="39"/>
      <c r="Q22" s="100"/>
      <c r="R22" s="92">
        <f t="shared" si="4"/>
        <v>0</v>
      </c>
      <c r="S22" s="40"/>
      <c r="T22" s="100"/>
      <c r="U22" s="92">
        <f t="shared" si="5"/>
        <v>0</v>
      </c>
      <c r="V22" s="185" t="s">
        <v>20</v>
      </c>
      <c r="W22" s="109" t="s">
        <v>40</v>
      </c>
      <c r="X22" s="128" t="s">
        <v>7</v>
      </c>
      <c r="Y22" s="128" t="s">
        <v>8</v>
      </c>
      <c r="Z22" s="109" t="s">
        <v>40</v>
      </c>
      <c r="AA22" s="129" t="s">
        <v>7</v>
      </c>
      <c r="AB22" s="130" t="s">
        <v>42</v>
      </c>
      <c r="AC22" s="185" t="s">
        <v>20</v>
      </c>
      <c r="AD22" s="109" t="s">
        <v>40</v>
      </c>
      <c r="AE22" s="128" t="s">
        <v>7</v>
      </c>
      <c r="AF22" s="128" t="s">
        <v>8</v>
      </c>
      <c r="AG22" s="109" t="s">
        <v>40</v>
      </c>
      <c r="AH22" s="129" t="s">
        <v>7</v>
      </c>
      <c r="AI22" s="130" t="s">
        <v>42</v>
      </c>
      <c r="AJ22" s="1"/>
      <c r="AK22" s="1"/>
      <c r="AL22" s="1"/>
      <c r="AM22" s="1"/>
    </row>
    <row r="23" spans="1:39" x14ac:dyDescent="0.35">
      <c r="A23" s="132" t="s">
        <v>11</v>
      </c>
      <c r="B23" s="275"/>
      <c r="C23" s="276"/>
      <c r="D23" s="277"/>
      <c r="E23" s="101"/>
      <c r="F23" s="101"/>
      <c r="G23" s="103"/>
      <c r="H23" s="181" t="s">
        <v>11</v>
      </c>
      <c r="I23" s="246"/>
      <c r="J23" s="246"/>
      <c r="K23" s="246"/>
      <c r="L23" s="104"/>
      <c r="M23" s="104"/>
      <c r="N23" s="105"/>
      <c r="O23" s="42"/>
      <c r="P23" s="39"/>
      <c r="Q23" s="100"/>
      <c r="R23" s="92">
        <f t="shared" si="4"/>
        <v>0</v>
      </c>
      <c r="S23" s="40"/>
      <c r="T23" s="100"/>
      <c r="U23" s="92">
        <f t="shared" si="5"/>
        <v>0</v>
      </c>
      <c r="V23" s="184" t="s">
        <v>11</v>
      </c>
      <c r="W23" s="257"/>
      <c r="X23" s="258"/>
      <c r="Y23" s="259"/>
      <c r="Z23" s="108"/>
      <c r="AA23" s="108"/>
      <c r="AB23" s="110"/>
      <c r="AC23" s="183" t="s">
        <v>11</v>
      </c>
      <c r="AD23" s="257"/>
      <c r="AE23" s="258"/>
      <c r="AF23" s="259"/>
      <c r="AG23" s="108"/>
      <c r="AH23" s="108"/>
      <c r="AI23" s="110"/>
      <c r="AJ23" s="1"/>
      <c r="AK23" s="1"/>
      <c r="AL23" s="1"/>
      <c r="AM23" s="1"/>
    </row>
    <row r="24" spans="1:39" x14ac:dyDescent="0.35">
      <c r="A24" s="26"/>
      <c r="B24" s="27"/>
      <c r="C24" s="28"/>
      <c r="D24" s="88">
        <f>C24*13.59</f>
        <v>0</v>
      </c>
      <c r="E24" s="28"/>
      <c r="F24" s="29"/>
      <c r="G24" s="88">
        <f>F24*B5</f>
        <v>0</v>
      </c>
      <c r="H24" s="36"/>
      <c r="I24" s="33"/>
      <c r="J24" s="34"/>
      <c r="K24" s="90">
        <f>J24*I5</f>
        <v>0</v>
      </c>
      <c r="L24" s="34"/>
      <c r="M24" s="35"/>
      <c r="N24" s="90">
        <f>M24*I5</f>
        <v>0</v>
      </c>
      <c r="O24" s="41"/>
      <c r="P24" s="39"/>
      <c r="Q24" s="100"/>
      <c r="R24" s="92">
        <f t="shared" si="4"/>
        <v>0</v>
      </c>
      <c r="S24" s="40"/>
      <c r="T24" s="100"/>
      <c r="U24" s="92">
        <f t="shared" si="5"/>
        <v>0</v>
      </c>
      <c r="V24" s="50"/>
      <c r="W24" s="47"/>
      <c r="X24" s="48"/>
      <c r="Y24" s="93">
        <f>X24*(7.02*0.04)</f>
        <v>0</v>
      </c>
      <c r="Z24" s="48"/>
      <c r="AA24" s="49"/>
      <c r="AB24" s="93">
        <f>AA24*(7.02*0.06)</f>
        <v>0</v>
      </c>
      <c r="AC24" s="50"/>
      <c r="AD24" s="47"/>
      <c r="AE24" s="48"/>
      <c r="AF24" s="93">
        <f>AE24*(7.02*0.04)</f>
        <v>0</v>
      </c>
      <c r="AG24" s="48"/>
      <c r="AH24" s="49"/>
      <c r="AI24" s="94">
        <f>AH24*(7.02*0.05)</f>
        <v>0</v>
      </c>
      <c r="AJ24" s="1"/>
      <c r="AK24" s="1"/>
      <c r="AL24" s="1"/>
      <c r="AM24" s="1"/>
    </row>
    <row r="25" spans="1:39" s="25" customFormat="1" x14ac:dyDescent="0.35">
      <c r="A25" s="26"/>
      <c r="B25" s="27"/>
      <c r="C25" s="28"/>
      <c r="D25" s="88">
        <f t="shared" ref="D25:D27" si="10">C25*13.59</f>
        <v>0</v>
      </c>
      <c r="E25" s="28"/>
      <c r="F25" s="29"/>
      <c r="G25" s="88">
        <f>F25*B5</f>
        <v>0</v>
      </c>
      <c r="H25" s="36"/>
      <c r="I25" s="33"/>
      <c r="J25" s="34"/>
      <c r="K25" s="90">
        <f>I5*J25</f>
        <v>0</v>
      </c>
      <c r="L25" s="34"/>
      <c r="M25" s="35"/>
      <c r="N25" s="90">
        <f>M25*I5</f>
        <v>0</v>
      </c>
      <c r="O25" s="41"/>
      <c r="P25" s="39"/>
      <c r="Q25" s="100"/>
      <c r="R25" s="92">
        <f t="shared" si="4"/>
        <v>0</v>
      </c>
      <c r="S25" s="40"/>
      <c r="T25" s="100"/>
      <c r="U25" s="92">
        <f t="shared" si="5"/>
        <v>0</v>
      </c>
      <c r="V25" s="50"/>
      <c r="W25" s="47"/>
      <c r="X25" s="48"/>
      <c r="Y25" s="93">
        <f t="shared" ref="Y25:Y34" si="11">X25*(7.02*0.04)</f>
        <v>0</v>
      </c>
      <c r="Z25" s="48"/>
      <c r="AA25" s="49"/>
      <c r="AB25" s="93">
        <f t="shared" ref="AB25:AB34" si="12">AA25*(7.02*0.06)</f>
        <v>0</v>
      </c>
      <c r="AC25" s="50"/>
      <c r="AD25" s="47"/>
      <c r="AE25" s="48"/>
      <c r="AF25" s="93">
        <f t="shared" ref="AF25:AF34" si="13">AE25*(7.02*0.04)</f>
        <v>0</v>
      </c>
      <c r="AG25" s="48"/>
      <c r="AH25" s="49"/>
      <c r="AI25" s="94">
        <f t="shared" ref="AI25:AI34" si="14">AH25*(7.02*0.05)</f>
        <v>0</v>
      </c>
      <c r="AJ25" s="1"/>
      <c r="AK25" s="1"/>
      <c r="AL25" s="1"/>
      <c r="AM25" s="1"/>
    </row>
    <row r="26" spans="1:39" x14ac:dyDescent="0.35">
      <c r="A26" s="26"/>
      <c r="B26" s="27"/>
      <c r="C26" s="28"/>
      <c r="D26" s="88">
        <f t="shared" si="10"/>
        <v>0</v>
      </c>
      <c r="E26" s="28"/>
      <c r="F26" s="29"/>
      <c r="G26" s="88">
        <f>F26*B5</f>
        <v>0</v>
      </c>
      <c r="H26" s="36"/>
      <c r="I26" s="33"/>
      <c r="J26" s="34"/>
      <c r="K26" s="90">
        <f>J26*I5</f>
        <v>0</v>
      </c>
      <c r="L26" s="34"/>
      <c r="M26" s="35"/>
      <c r="N26" s="90">
        <f>M26*I5</f>
        <v>0</v>
      </c>
      <c r="O26" s="41"/>
      <c r="P26" s="39"/>
      <c r="Q26" s="100"/>
      <c r="R26" s="92">
        <f t="shared" si="4"/>
        <v>0</v>
      </c>
      <c r="S26" s="40"/>
      <c r="T26" s="100"/>
      <c r="U26" s="92">
        <f t="shared" si="5"/>
        <v>0</v>
      </c>
      <c r="V26" s="50"/>
      <c r="W26" s="47"/>
      <c r="X26" s="48"/>
      <c r="Y26" s="93">
        <f t="shared" si="11"/>
        <v>0</v>
      </c>
      <c r="Z26" s="48"/>
      <c r="AA26" s="49"/>
      <c r="AB26" s="93">
        <f t="shared" si="12"/>
        <v>0</v>
      </c>
      <c r="AC26" s="50"/>
      <c r="AD26" s="47"/>
      <c r="AE26" s="48"/>
      <c r="AF26" s="93">
        <f t="shared" si="13"/>
        <v>0</v>
      </c>
      <c r="AG26" s="48"/>
      <c r="AH26" s="49"/>
      <c r="AI26" s="94">
        <f t="shared" si="14"/>
        <v>0</v>
      </c>
      <c r="AJ26" s="1"/>
      <c r="AK26" s="1"/>
      <c r="AL26" s="1"/>
      <c r="AM26" s="1"/>
    </row>
    <row r="27" spans="1:39" x14ac:dyDescent="0.35">
      <c r="A27" s="26"/>
      <c r="B27" s="27"/>
      <c r="C27" s="28"/>
      <c r="D27" s="88">
        <f t="shared" si="10"/>
        <v>0</v>
      </c>
      <c r="E27" s="28"/>
      <c r="F27" s="29"/>
      <c r="G27" s="88">
        <f>F27*B5</f>
        <v>0</v>
      </c>
      <c r="H27" s="36"/>
      <c r="I27" s="33"/>
      <c r="J27" s="34"/>
      <c r="K27" s="90">
        <f>J27*I5</f>
        <v>0</v>
      </c>
      <c r="L27" s="34"/>
      <c r="M27" s="35"/>
      <c r="N27" s="90">
        <f>M27*I5</f>
        <v>0</v>
      </c>
      <c r="O27" s="41"/>
      <c r="P27" s="39"/>
      <c r="Q27" s="100"/>
      <c r="R27" s="92">
        <f t="shared" si="4"/>
        <v>0</v>
      </c>
      <c r="S27" s="40"/>
      <c r="T27" s="100"/>
      <c r="U27" s="92">
        <f t="shared" si="5"/>
        <v>0</v>
      </c>
      <c r="V27" s="50"/>
      <c r="W27" s="47"/>
      <c r="X27" s="48"/>
      <c r="Y27" s="93">
        <f t="shared" si="11"/>
        <v>0</v>
      </c>
      <c r="Z27" s="48"/>
      <c r="AA27" s="49"/>
      <c r="AB27" s="93">
        <f t="shared" si="12"/>
        <v>0</v>
      </c>
      <c r="AC27" s="50"/>
      <c r="AD27" s="47"/>
      <c r="AE27" s="48"/>
      <c r="AF27" s="93">
        <f t="shared" si="13"/>
        <v>0</v>
      </c>
      <c r="AG27" s="48"/>
      <c r="AH27" s="49"/>
      <c r="AI27" s="94">
        <f t="shared" si="14"/>
        <v>0</v>
      </c>
      <c r="AJ27" s="1"/>
      <c r="AK27" s="1"/>
      <c r="AL27" s="1"/>
      <c r="AM27" s="1"/>
    </row>
    <row r="28" spans="1:39" s="25" customFormat="1" x14ac:dyDescent="0.35">
      <c r="A28" s="270"/>
      <c r="B28" s="270"/>
      <c r="C28" s="270"/>
      <c r="D28" s="270"/>
      <c r="E28" s="270"/>
      <c r="F28" s="270"/>
      <c r="G28" s="311"/>
      <c r="H28" s="36"/>
      <c r="I28" s="33"/>
      <c r="J28" s="34"/>
      <c r="K28" s="90">
        <f>J28*I5</f>
        <v>0</v>
      </c>
      <c r="L28" s="34"/>
      <c r="M28" s="35"/>
      <c r="N28" s="90">
        <f>M28*I5</f>
        <v>0</v>
      </c>
      <c r="O28" s="41"/>
      <c r="P28" s="39"/>
      <c r="Q28" s="100"/>
      <c r="R28" s="92">
        <f t="shared" si="4"/>
        <v>0</v>
      </c>
      <c r="S28" s="40"/>
      <c r="T28" s="100"/>
      <c r="U28" s="92">
        <f t="shared" si="5"/>
        <v>0</v>
      </c>
      <c r="V28" s="50"/>
      <c r="W28" s="47"/>
      <c r="X28" s="48"/>
      <c r="Y28" s="93">
        <f t="shared" si="11"/>
        <v>0</v>
      </c>
      <c r="Z28" s="48"/>
      <c r="AA28" s="49"/>
      <c r="AB28" s="93">
        <f t="shared" si="12"/>
        <v>0</v>
      </c>
      <c r="AC28" s="50"/>
      <c r="AD28" s="47"/>
      <c r="AE28" s="48"/>
      <c r="AF28" s="93">
        <f t="shared" si="13"/>
        <v>0</v>
      </c>
      <c r="AG28" s="48"/>
      <c r="AH28" s="49"/>
      <c r="AI28" s="94">
        <f t="shared" si="14"/>
        <v>0</v>
      </c>
      <c r="AJ28" s="1"/>
      <c r="AK28" s="1"/>
      <c r="AL28" s="1"/>
      <c r="AM28" s="1"/>
    </row>
    <row r="29" spans="1:39" x14ac:dyDescent="0.35">
      <c r="A29" s="30" t="s">
        <v>46</v>
      </c>
      <c r="B29" s="102" t="s">
        <v>40</v>
      </c>
      <c r="C29" s="116" t="s">
        <v>7</v>
      </c>
      <c r="D29" s="116" t="s">
        <v>8</v>
      </c>
      <c r="E29" s="102" t="s">
        <v>40</v>
      </c>
      <c r="F29" s="117" t="s">
        <v>7</v>
      </c>
      <c r="G29" s="116" t="s">
        <v>42</v>
      </c>
      <c r="H29" s="32"/>
      <c r="I29" s="33"/>
      <c r="J29" s="34"/>
      <c r="K29" s="90">
        <f>J29*I5</f>
        <v>0</v>
      </c>
      <c r="L29" s="34"/>
      <c r="M29" s="35"/>
      <c r="N29" s="90">
        <f>M29*I5</f>
        <v>0</v>
      </c>
      <c r="O29" s="44"/>
      <c r="P29" s="39"/>
      <c r="Q29" s="100"/>
      <c r="R29" s="92">
        <f t="shared" si="4"/>
        <v>0</v>
      </c>
      <c r="S29" s="40"/>
      <c r="T29" s="100"/>
      <c r="U29" s="92">
        <f t="shared" si="5"/>
        <v>0</v>
      </c>
      <c r="V29" s="46"/>
      <c r="W29" s="47"/>
      <c r="X29" s="48"/>
      <c r="Y29" s="93">
        <f t="shared" si="11"/>
        <v>0</v>
      </c>
      <c r="Z29" s="48"/>
      <c r="AA29" s="49"/>
      <c r="AB29" s="93">
        <f t="shared" si="12"/>
        <v>0</v>
      </c>
      <c r="AC29" s="46"/>
      <c r="AD29" s="47"/>
      <c r="AE29" s="48"/>
      <c r="AF29" s="93">
        <f t="shared" si="13"/>
        <v>0</v>
      </c>
      <c r="AG29" s="48"/>
      <c r="AH29" s="49"/>
      <c r="AI29" s="94">
        <f t="shared" si="14"/>
        <v>0</v>
      </c>
      <c r="AJ29" s="1"/>
      <c r="AK29" s="1"/>
      <c r="AL29" s="1"/>
      <c r="AM29" s="1"/>
    </row>
    <row r="30" spans="1:39" x14ac:dyDescent="0.35">
      <c r="A30" s="132" t="s">
        <v>11</v>
      </c>
      <c r="B30" s="275"/>
      <c r="C30" s="276"/>
      <c r="D30" s="277"/>
      <c r="E30" s="101"/>
      <c r="F30" s="101"/>
      <c r="G30" s="102"/>
      <c r="H30" s="36"/>
      <c r="I30" s="33"/>
      <c r="J30" s="34"/>
      <c r="K30" s="90">
        <f>J30*I5</f>
        <v>0</v>
      </c>
      <c r="L30" s="34"/>
      <c r="M30" s="35"/>
      <c r="N30" s="90">
        <f>M30*I5</f>
        <v>0</v>
      </c>
      <c r="O30" s="41"/>
      <c r="P30" s="39"/>
      <c r="Q30" s="100"/>
      <c r="R30" s="92">
        <f t="shared" si="4"/>
        <v>0</v>
      </c>
      <c r="S30" s="40"/>
      <c r="T30" s="100"/>
      <c r="U30" s="92">
        <f t="shared" si="5"/>
        <v>0</v>
      </c>
      <c r="V30" s="50"/>
      <c r="W30" s="47"/>
      <c r="X30" s="48"/>
      <c r="Y30" s="93">
        <f t="shared" si="11"/>
        <v>0</v>
      </c>
      <c r="Z30" s="48"/>
      <c r="AA30" s="49"/>
      <c r="AB30" s="93">
        <f t="shared" si="12"/>
        <v>0</v>
      </c>
      <c r="AC30" s="50"/>
      <c r="AD30" s="47"/>
      <c r="AE30" s="48"/>
      <c r="AF30" s="93">
        <f t="shared" si="13"/>
        <v>0</v>
      </c>
      <c r="AG30" s="48"/>
      <c r="AH30" s="49"/>
      <c r="AI30" s="94">
        <f t="shared" si="14"/>
        <v>0</v>
      </c>
      <c r="AJ30" s="1"/>
      <c r="AK30" s="1"/>
      <c r="AL30" s="1"/>
      <c r="AM30" s="1"/>
    </row>
    <row r="31" spans="1:39" x14ac:dyDescent="0.35">
      <c r="A31" s="26"/>
      <c r="B31" s="27"/>
      <c r="C31" s="28"/>
      <c r="D31" s="88">
        <f>C31*B6</f>
        <v>0</v>
      </c>
      <c r="E31" s="28"/>
      <c r="F31" s="29"/>
      <c r="G31" s="88">
        <f>F31*B6</f>
        <v>0</v>
      </c>
      <c r="H31" s="36"/>
      <c r="I31" s="33"/>
      <c r="J31" s="34"/>
      <c r="K31" s="90">
        <f>J31*I5</f>
        <v>0</v>
      </c>
      <c r="L31" s="34"/>
      <c r="M31" s="35"/>
      <c r="N31" s="90">
        <f>M31*I5</f>
        <v>0</v>
      </c>
      <c r="O31" s="41"/>
      <c r="P31" s="39"/>
      <c r="Q31" s="100"/>
      <c r="R31" s="92">
        <f t="shared" si="4"/>
        <v>0</v>
      </c>
      <c r="S31" s="40"/>
      <c r="T31" s="100"/>
      <c r="U31" s="92">
        <f t="shared" si="5"/>
        <v>0</v>
      </c>
      <c r="V31" s="50"/>
      <c r="W31" s="47"/>
      <c r="X31" s="48"/>
      <c r="Y31" s="93">
        <f t="shared" si="11"/>
        <v>0</v>
      </c>
      <c r="Z31" s="48"/>
      <c r="AA31" s="49"/>
      <c r="AB31" s="93">
        <f t="shared" si="12"/>
        <v>0</v>
      </c>
      <c r="AC31" s="50"/>
      <c r="AD31" s="47"/>
      <c r="AE31" s="48"/>
      <c r="AF31" s="93">
        <f t="shared" si="13"/>
        <v>0</v>
      </c>
      <c r="AG31" s="48"/>
      <c r="AH31" s="49"/>
      <c r="AI31" s="94">
        <f t="shared" si="14"/>
        <v>0</v>
      </c>
      <c r="AJ31" s="1"/>
      <c r="AK31" s="1"/>
      <c r="AL31" s="1"/>
      <c r="AM31" s="1"/>
    </row>
    <row r="32" spans="1:39" x14ac:dyDescent="0.35">
      <c r="A32" s="26"/>
      <c r="B32" s="27"/>
      <c r="C32" s="28"/>
      <c r="D32" s="88">
        <f>C32*B6</f>
        <v>0</v>
      </c>
      <c r="E32" s="28"/>
      <c r="F32" s="29"/>
      <c r="G32" s="88">
        <f>F32*B6</f>
        <v>0</v>
      </c>
      <c r="H32" s="36"/>
      <c r="I32" s="33"/>
      <c r="J32" s="34"/>
      <c r="K32" s="90">
        <f>J32*I5</f>
        <v>0</v>
      </c>
      <c r="L32" s="34"/>
      <c r="M32" s="35"/>
      <c r="N32" s="90">
        <f>M32*I5</f>
        <v>0</v>
      </c>
      <c r="O32" s="41"/>
      <c r="P32" s="39"/>
      <c r="Q32" s="100"/>
      <c r="R32" s="92">
        <f t="shared" si="4"/>
        <v>0</v>
      </c>
      <c r="S32" s="40"/>
      <c r="T32" s="100"/>
      <c r="U32" s="92">
        <f t="shared" si="5"/>
        <v>0</v>
      </c>
      <c r="V32" s="50"/>
      <c r="W32" s="47"/>
      <c r="X32" s="48"/>
      <c r="Y32" s="93">
        <f t="shared" si="11"/>
        <v>0</v>
      </c>
      <c r="Z32" s="48"/>
      <c r="AA32" s="49"/>
      <c r="AB32" s="93">
        <f t="shared" si="12"/>
        <v>0</v>
      </c>
      <c r="AC32" s="50"/>
      <c r="AD32" s="47"/>
      <c r="AE32" s="48"/>
      <c r="AF32" s="93">
        <f t="shared" si="13"/>
        <v>0</v>
      </c>
      <c r="AG32" s="48"/>
      <c r="AH32" s="49"/>
      <c r="AI32" s="94">
        <f t="shared" si="14"/>
        <v>0</v>
      </c>
      <c r="AJ32" s="1"/>
      <c r="AK32" s="1"/>
      <c r="AL32" s="1"/>
      <c r="AM32" s="1"/>
    </row>
    <row r="33" spans="1:39" s="25" customFormat="1" x14ac:dyDescent="0.35">
      <c r="A33" s="26"/>
      <c r="B33" s="27"/>
      <c r="C33" s="28"/>
      <c r="D33" s="88">
        <f>C33*B6</f>
        <v>0</v>
      </c>
      <c r="E33" s="28"/>
      <c r="F33" s="29"/>
      <c r="G33" s="88">
        <f>F33*B6</f>
        <v>0</v>
      </c>
      <c r="H33" s="36"/>
      <c r="I33" s="33"/>
      <c r="J33" s="34"/>
      <c r="K33" s="90">
        <f>J33*I5</f>
        <v>0</v>
      </c>
      <c r="L33" s="34"/>
      <c r="M33" s="35"/>
      <c r="N33" s="90">
        <f>M33*I5</f>
        <v>0</v>
      </c>
      <c r="O33" s="41"/>
      <c r="P33" s="39"/>
      <c r="Q33" s="100"/>
      <c r="R33" s="92">
        <f t="shared" si="4"/>
        <v>0</v>
      </c>
      <c r="S33" s="40"/>
      <c r="T33" s="100"/>
      <c r="U33" s="92">
        <f t="shared" si="5"/>
        <v>0</v>
      </c>
      <c r="V33" s="50"/>
      <c r="W33" s="47"/>
      <c r="X33" s="48"/>
      <c r="Y33" s="93">
        <f t="shared" si="11"/>
        <v>0</v>
      </c>
      <c r="Z33" s="48"/>
      <c r="AA33" s="49"/>
      <c r="AB33" s="93">
        <f t="shared" si="12"/>
        <v>0</v>
      </c>
      <c r="AC33" s="50"/>
      <c r="AD33" s="47"/>
      <c r="AE33" s="48"/>
      <c r="AF33" s="93">
        <f t="shared" si="13"/>
        <v>0</v>
      </c>
      <c r="AG33" s="48"/>
      <c r="AH33" s="49"/>
      <c r="AI33" s="94">
        <f t="shared" si="14"/>
        <v>0</v>
      </c>
      <c r="AJ33" s="1"/>
      <c r="AK33" s="1"/>
      <c r="AL33" s="1"/>
      <c r="AM33" s="1"/>
    </row>
    <row r="34" spans="1:39" ht="15" thickBot="1" x14ac:dyDescent="0.4">
      <c r="A34" s="26"/>
      <c r="B34" s="27"/>
      <c r="C34" s="28"/>
      <c r="D34" s="88">
        <f>C34*B6</f>
        <v>0</v>
      </c>
      <c r="E34" s="87"/>
      <c r="F34" s="29"/>
      <c r="G34" s="88">
        <f>F34*B6</f>
        <v>0</v>
      </c>
      <c r="H34" s="36"/>
      <c r="I34" s="33"/>
      <c r="J34" s="34"/>
      <c r="K34" s="90">
        <f>J34*I5</f>
        <v>0</v>
      </c>
      <c r="L34" s="34"/>
      <c r="M34" s="35"/>
      <c r="N34" s="90">
        <f>M34*I5</f>
        <v>0</v>
      </c>
      <c r="O34" s="41"/>
      <c r="P34" s="39"/>
      <c r="Q34" s="100"/>
      <c r="R34" s="92">
        <f t="shared" si="4"/>
        <v>0</v>
      </c>
      <c r="S34" s="40"/>
      <c r="T34" s="100"/>
      <c r="U34" s="92">
        <f t="shared" si="5"/>
        <v>0</v>
      </c>
      <c r="V34" s="50"/>
      <c r="W34" s="47"/>
      <c r="X34" s="48"/>
      <c r="Y34" s="93">
        <f t="shared" si="11"/>
        <v>0</v>
      </c>
      <c r="Z34" s="48"/>
      <c r="AA34" s="49"/>
      <c r="AB34" s="93">
        <f t="shared" si="12"/>
        <v>0</v>
      </c>
      <c r="AC34" s="50"/>
      <c r="AD34" s="47"/>
      <c r="AE34" s="48"/>
      <c r="AF34" s="93">
        <f t="shared" si="13"/>
        <v>0</v>
      </c>
      <c r="AG34" s="48"/>
      <c r="AH34" s="49"/>
      <c r="AI34" s="94">
        <f t="shared" si="14"/>
        <v>0</v>
      </c>
      <c r="AJ34" s="1"/>
      <c r="AK34" s="1"/>
      <c r="AL34" s="1"/>
      <c r="AM34" s="1"/>
    </row>
    <row r="35" spans="1:39" ht="15" thickBot="1" x14ac:dyDescent="0.4">
      <c r="A35" s="186" t="s">
        <v>15</v>
      </c>
      <c r="B35" s="31">
        <f t="shared" ref="B35:G35" si="15">SUM(B9:B34)</f>
        <v>0</v>
      </c>
      <c r="C35" s="31">
        <f>C341</f>
        <v>0</v>
      </c>
      <c r="D35" s="53">
        <f t="shared" si="15"/>
        <v>0</v>
      </c>
      <c r="E35" s="31">
        <f t="shared" si="15"/>
        <v>0</v>
      </c>
      <c r="F35" s="31">
        <f t="shared" si="15"/>
        <v>0</v>
      </c>
      <c r="G35" s="53">
        <f t="shared" si="15"/>
        <v>0</v>
      </c>
      <c r="H35" s="187" t="s">
        <v>15</v>
      </c>
      <c r="I35" s="37">
        <f t="shared" ref="I35:N35" si="16">SUM(I9:I34)</f>
        <v>0</v>
      </c>
      <c r="J35" s="37"/>
      <c r="K35" s="54">
        <f t="shared" si="16"/>
        <v>0</v>
      </c>
      <c r="L35" s="37">
        <f t="shared" si="16"/>
        <v>0</v>
      </c>
      <c r="M35" s="37">
        <f t="shared" si="16"/>
        <v>0</v>
      </c>
      <c r="N35" s="54">
        <f t="shared" si="16"/>
        <v>0</v>
      </c>
      <c r="O35" s="188" t="s">
        <v>15</v>
      </c>
      <c r="P35" s="45">
        <f t="shared" ref="P35:U35" si="17">SUM(P9:P34)</f>
        <v>0</v>
      </c>
      <c r="Q35" s="45">
        <f t="shared" si="17"/>
        <v>0</v>
      </c>
      <c r="R35" s="55">
        <f t="shared" si="17"/>
        <v>0</v>
      </c>
      <c r="S35" s="45">
        <f t="shared" si="17"/>
        <v>0</v>
      </c>
      <c r="T35" s="45">
        <f t="shared" si="17"/>
        <v>0</v>
      </c>
      <c r="U35" s="55">
        <f t="shared" si="17"/>
        <v>0</v>
      </c>
      <c r="V35" s="189" t="s">
        <v>15</v>
      </c>
      <c r="W35" s="51">
        <f t="shared" ref="W35:AB35" si="18">SUM(W9:W34)</f>
        <v>0</v>
      </c>
      <c r="X35" s="51">
        <f t="shared" si="18"/>
        <v>0</v>
      </c>
      <c r="Y35" s="56">
        <f t="shared" si="18"/>
        <v>0</v>
      </c>
      <c r="Z35" s="51">
        <f t="shared" si="18"/>
        <v>0</v>
      </c>
      <c r="AA35" s="51">
        <f t="shared" si="18"/>
        <v>0</v>
      </c>
      <c r="AB35" s="56">
        <f t="shared" si="18"/>
        <v>0</v>
      </c>
      <c r="AC35" s="189" t="s">
        <v>15</v>
      </c>
      <c r="AD35" s="51">
        <f t="shared" ref="AD35:AI35" si="19">SUM(AD9:AD34)</f>
        <v>0</v>
      </c>
      <c r="AE35" s="51"/>
      <c r="AF35" s="56">
        <f t="shared" si="19"/>
        <v>0</v>
      </c>
      <c r="AG35" s="51">
        <f t="shared" si="19"/>
        <v>0</v>
      </c>
      <c r="AH35" s="51">
        <f t="shared" si="19"/>
        <v>0</v>
      </c>
      <c r="AI35" s="57">
        <f t="shared" si="19"/>
        <v>0</v>
      </c>
      <c r="AJ35" s="1"/>
      <c r="AK35" s="1"/>
      <c r="AL35" s="1"/>
      <c r="AM35" s="1"/>
    </row>
    <row r="36" spans="1:39" ht="15" thickBot="1" x14ac:dyDescent="0.4">
      <c r="A36" s="1"/>
      <c r="B36" s="194"/>
      <c r="C36" s="194"/>
      <c r="D36" s="194"/>
      <c r="E36" s="194"/>
      <c r="F36" s="194"/>
      <c r="G36" s="194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"/>
      <c r="AL36" s="1"/>
      <c r="AM36" s="1"/>
    </row>
    <row r="37" spans="1:39" s="38" customFormat="1" ht="15.75" customHeight="1" thickBot="1" x14ac:dyDescent="0.5">
      <c r="A37" s="239" t="s">
        <v>71</v>
      </c>
      <c r="B37" s="240"/>
      <c r="C37" s="240"/>
      <c r="D37" s="240"/>
      <c r="E37" s="240"/>
      <c r="F37" s="240"/>
      <c r="G37" s="241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"/>
      <c r="AL37" s="1"/>
      <c r="AM37" s="1"/>
    </row>
    <row r="38" spans="1:39" s="38" customFormat="1" x14ac:dyDescent="0.35">
      <c r="A38" s="244"/>
      <c r="B38" s="235" t="s">
        <v>65</v>
      </c>
      <c r="C38" s="235"/>
      <c r="D38" s="235"/>
      <c r="E38" s="235" t="s">
        <v>4</v>
      </c>
      <c r="F38" s="235"/>
      <c r="G38" s="236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"/>
      <c r="AL38" s="1"/>
      <c r="AM38" s="1"/>
    </row>
    <row r="39" spans="1:39" x14ac:dyDescent="0.35">
      <c r="A39" s="245"/>
      <c r="B39" s="233" t="s">
        <v>64</v>
      </c>
      <c r="C39" s="234"/>
      <c r="D39" s="190" t="s">
        <v>8</v>
      </c>
      <c r="E39" s="234" t="s">
        <v>64</v>
      </c>
      <c r="F39" s="234"/>
      <c r="G39" s="191" t="s">
        <v>42</v>
      </c>
      <c r="H39" s="196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"/>
      <c r="AL39" s="1"/>
      <c r="AM39" s="1"/>
    </row>
    <row r="40" spans="1:39" x14ac:dyDescent="0.35">
      <c r="A40" s="192" t="s">
        <v>73</v>
      </c>
      <c r="B40" s="237">
        <f>B35+I35+P35+W35+AD35</f>
        <v>0</v>
      </c>
      <c r="C40" s="238"/>
      <c r="D40" s="97">
        <f>D35+K35+R35+Y35+AF35</f>
        <v>0</v>
      </c>
      <c r="E40" s="242">
        <f>E35+L35+S35+Z35+AG35</f>
        <v>0</v>
      </c>
      <c r="F40" s="243"/>
      <c r="G40" s="98">
        <f>G35+N35+U35+AB35+AI35</f>
        <v>0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"/>
      <c r="AL40" s="1"/>
      <c r="AM40" s="1"/>
    </row>
    <row r="41" spans="1:39" ht="15.75" customHeight="1" thickBot="1" x14ac:dyDescent="0.4">
      <c r="A41" s="193"/>
      <c r="B41" s="230" t="s">
        <v>66</v>
      </c>
      <c r="C41" s="231"/>
      <c r="D41" s="231"/>
      <c r="E41" s="231"/>
      <c r="F41" s="232"/>
      <c r="G41" s="99">
        <f>G40-D40</f>
        <v>0</v>
      </c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"/>
      <c r="AL41" s="1"/>
      <c r="AM41" s="1"/>
    </row>
    <row r="42" spans="1:39" x14ac:dyDescent="0.3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"/>
      <c r="AL42" s="1"/>
      <c r="AM42" s="1"/>
    </row>
    <row r="43" spans="1:39" x14ac:dyDescent="0.3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"/>
      <c r="AL43" s="1"/>
      <c r="AM43" s="1"/>
    </row>
    <row r="44" spans="1:39" x14ac:dyDescent="0.3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"/>
      <c r="AL44" s="1"/>
      <c r="AM44" s="1"/>
    </row>
    <row r="45" spans="1:39" x14ac:dyDescent="0.35">
      <c r="A45" s="195"/>
      <c r="B45" s="195"/>
      <c r="C45" s="195"/>
      <c r="D45" s="195"/>
      <c r="E45" s="196"/>
      <c r="F45" s="196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"/>
      <c r="AL45" s="1"/>
      <c r="AM45" s="1"/>
    </row>
    <row r="46" spans="1:39" x14ac:dyDescent="0.35">
      <c r="A46" s="195"/>
      <c r="B46" s="195"/>
      <c r="C46" s="195"/>
      <c r="D46" s="195"/>
      <c r="E46" s="196"/>
      <c r="F46" s="196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"/>
      <c r="AL46" s="1"/>
      <c r="AM46" s="1"/>
    </row>
    <row r="47" spans="1:39" x14ac:dyDescent="0.3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"/>
      <c r="AL47" s="1"/>
      <c r="AM47" s="1"/>
    </row>
    <row r="48" spans="1:39" x14ac:dyDescent="0.3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"/>
      <c r="AL48" s="1"/>
      <c r="AM48" s="1"/>
    </row>
    <row r="49" spans="1:39" x14ac:dyDescent="0.35">
      <c r="A49" s="1"/>
      <c r="B49" s="1"/>
      <c r="C49" s="1"/>
      <c r="D49" s="1"/>
      <c r="E49" s="1"/>
      <c r="F49" s="1"/>
      <c r="G49" s="1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"/>
      <c r="AL49" s="1"/>
      <c r="AM49" s="1"/>
    </row>
    <row r="51" spans="1:39" x14ac:dyDescent="0.35">
      <c r="H51" s="52"/>
    </row>
  </sheetData>
  <sheetProtection algorithmName="SHA-512" hashValue="cDx/1obihhtliPYq61boOVQLdeSDsksmoAZVIbi01Dm+vMx3B2JEgOAdX1ntHCofWHJC6yg3H2LYD1gYMbTlDA==" saltValue="O46tCNyOhMPJDbcQt3joHw==" spinCount="100000" sheet="1" objects="1" scenarios="1"/>
  <mergeCells count="55">
    <mergeCell ref="B9:D9"/>
    <mergeCell ref="B23:D23"/>
    <mergeCell ref="B30:D30"/>
    <mergeCell ref="A28:G28"/>
    <mergeCell ref="I16:K16"/>
    <mergeCell ref="AC1:AI1"/>
    <mergeCell ref="V14:AB14"/>
    <mergeCell ref="AC14:AI14"/>
    <mergeCell ref="AG7:AI7"/>
    <mergeCell ref="AD7:AF7"/>
    <mergeCell ref="AC2:AI2"/>
    <mergeCell ref="V1:AB1"/>
    <mergeCell ref="V2:AB2"/>
    <mergeCell ref="W7:Y7"/>
    <mergeCell ref="Z7:AB7"/>
    <mergeCell ref="X4:Z4"/>
    <mergeCell ref="X5:Z5"/>
    <mergeCell ref="X6:Z6"/>
    <mergeCell ref="O1:U1"/>
    <mergeCell ref="O2:U2"/>
    <mergeCell ref="P7:R7"/>
    <mergeCell ref="S7:U7"/>
    <mergeCell ref="A21:G21"/>
    <mergeCell ref="A14:G14"/>
    <mergeCell ref="P9:R9"/>
    <mergeCell ref="B16:D16"/>
    <mergeCell ref="B7:D7"/>
    <mergeCell ref="E7:G7"/>
    <mergeCell ref="A1:G1"/>
    <mergeCell ref="A2:G2"/>
    <mergeCell ref="I9:K9"/>
    <mergeCell ref="H1:N1"/>
    <mergeCell ref="H2:N2"/>
    <mergeCell ref="H21:N21"/>
    <mergeCell ref="I7:K7"/>
    <mergeCell ref="L7:N7"/>
    <mergeCell ref="H14:N14"/>
    <mergeCell ref="AD23:AF23"/>
    <mergeCell ref="AD16:AF16"/>
    <mergeCell ref="AD9:AF9"/>
    <mergeCell ref="W9:Y9"/>
    <mergeCell ref="W16:Y16"/>
    <mergeCell ref="W23:Y23"/>
    <mergeCell ref="A37:G37"/>
    <mergeCell ref="E40:F40"/>
    <mergeCell ref="A38:A39"/>
    <mergeCell ref="I23:K23"/>
    <mergeCell ref="AC21:AI21"/>
    <mergeCell ref="V21:AB21"/>
    <mergeCell ref="B41:F41"/>
    <mergeCell ref="B39:C39"/>
    <mergeCell ref="E38:G38"/>
    <mergeCell ref="E39:F39"/>
    <mergeCell ref="B40:C40"/>
    <mergeCell ref="B38:D38"/>
  </mergeCells>
  <pageMargins left="0.7" right="0.7" top="0.75" bottom="0.75" header="0.3" footer="0.3"/>
  <pageSetup paperSize="9" orientation="portrait" verticalDpi="0" r:id="rId1"/>
  <ignoredErrors>
    <ignoredError sqref="AA4:AA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1"/>
  </sheetPr>
  <dimension ref="B1:V62"/>
  <sheetViews>
    <sheetView tabSelected="1" zoomScale="80" zoomScaleNormal="80" workbookViewId="0">
      <pane ySplit="4" topLeftCell="A5" activePane="bottomLeft" state="frozen"/>
      <selection pane="bottomLeft" activeCell="C1" sqref="C1"/>
    </sheetView>
  </sheetViews>
  <sheetFormatPr defaultColWidth="9.26953125" defaultRowHeight="14.5" x14ac:dyDescent="0.35"/>
  <cols>
    <col min="1" max="1" width="9.26953125" style="58"/>
    <col min="2" max="2" width="22.7265625" style="58" bestFit="1" customWidth="1"/>
    <col min="3" max="3" width="25.26953125" style="58" customWidth="1"/>
    <col min="4" max="4" width="21.54296875" style="58" customWidth="1"/>
    <col min="5" max="5" width="30.453125" style="59" customWidth="1"/>
    <col min="6" max="6" width="18.7265625" style="59" bestFit="1" customWidth="1"/>
    <col min="7" max="7" width="25.1796875" style="59" bestFit="1" customWidth="1"/>
    <col min="8" max="8" width="18.1796875" style="59" customWidth="1"/>
    <col min="9" max="9" width="16.26953125" style="59" customWidth="1"/>
    <col min="10" max="10" width="5" style="59" customWidth="1"/>
    <col min="11" max="11" width="3.81640625" style="59" customWidth="1"/>
    <col min="12" max="14" width="4.26953125" style="59" customWidth="1"/>
    <col min="15" max="15" width="13" style="58" customWidth="1"/>
    <col min="16" max="16" width="19.1796875" style="58" customWidth="1"/>
    <col min="17" max="17" width="9.26953125" style="58" customWidth="1"/>
    <col min="18" max="27" width="9.26953125" style="58"/>
    <col min="28" max="28" width="11.26953125" style="58" customWidth="1"/>
    <col min="29" max="16384" width="9.26953125" style="58"/>
  </cols>
  <sheetData>
    <row r="1" spans="2:22" s="84" customFormat="1" x14ac:dyDescent="0.35">
      <c r="B1" s="83" t="s">
        <v>23</v>
      </c>
      <c r="C1" s="215"/>
      <c r="E1" s="85"/>
      <c r="F1" s="85"/>
      <c r="G1" s="207"/>
      <c r="H1" s="85"/>
      <c r="I1" s="85"/>
      <c r="J1" s="85"/>
      <c r="K1" s="85"/>
      <c r="L1" s="85"/>
      <c r="M1" s="85"/>
      <c r="N1" s="85"/>
    </row>
    <row r="2" spans="2:22" s="84" customFormat="1" x14ac:dyDescent="0.35">
      <c r="B2" s="83" t="s">
        <v>24</v>
      </c>
      <c r="C2" s="216">
        <f ca="1">TODAY()</f>
        <v>44935</v>
      </c>
      <c r="E2" s="85"/>
      <c r="F2" s="85"/>
      <c r="G2" s="217"/>
      <c r="H2" s="85"/>
      <c r="I2" s="209" t="s">
        <v>78</v>
      </c>
      <c r="J2" s="313" t="s">
        <v>84</v>
      </c>
      <c r="K2" s="313"/>
      <c r="L2" s="313"/>
      <c r="M2" s="313"/>
      <c r="N2" s="314"/>
    </row>
    <row r="3" spans="2:22" s="84" customFormat="1" x14ac:dyDescent="0.35">
      <c r="E3" s="85"/>
      <c r="F3" s="85"/>
      <c r="G3" s="207"/>
      <c r="H3" s="85"/>
      <c r="I3" s="85"/>
      <c r="J3" s="312" t="s">
        <v>16</v>
      </c>
      <c r="K3" s="312"/>
      <c r="L3" s="60"/>
      <c r="M3" s="60"/>
      <c r="N3" s="60"/>
    </row>
    <row r="4" spans="2:22" s="86" customFormat="1" x14ac:dyDescent="0.35">
      <c r="B4" s="219" t="s">
        <v>0</v>
      </c>
      <c r="C4" s="220" t="s">
        <v>74</v>
      </c>
      <c r="D4" s="218" t="s">
        <v>103</v>
      </c>
      <c r="E4" s="218" t="s">
        <v>101</v>
      </c>
      <c r="F4" s="218" t="s">
        <v>56</v>
      </c>
      <c r="G4" s="218" t="s">
        <v>102</v>
      </c>
      <c r="H4" s="218" t="s">
        <v>76</v>
      </c>
      <c r="I4" s="218" t="s">
        <v>75</v>
      </c>
      <c r="J4" s="218" t="s">
        <v>59</v>
      </c>
      <c r="K4" s="218" t="s">
        <v>60</v>
      </c>
      <c r="L4" s="218" t="s">
        <v>61</v>
      </c>
      <c r="M4" s="218" t="s">
        <v>62</v>
      </c>
      <c r="N4" s="218" t="s">
        <v>63</v>
      </c>
      <c r="O4" s="221" t="s">
        <v>1</v>
      </c>
      <c r="P4" s="218" t="s">
        <v>77</v>
      </c>
      <c r="Q4" s="84"/>
      <c r="R4" s="84"/>
      <c r="S4" s="84"/>
      <c r="T4" s="84"/>
      <c r="U4" s="84"/>
      <c r="V4" s="84"/>
    </row>
    <row r="5" spans="2:22" x14ac:dyDescent="0.35">
      <c r="B5" s="79"/>
      <c r="C5" s="208"/>
      <c r="D5" s="62"/>
      <c r="E5" s="197" t="s">
        <v>2</v>
      </c>
      <c r="F5" s="197">
        <f>IF(ISBLANK(Tabel2[[#This Row],[Soort opvang ]]),"kies soort opvang",VLOOKUP(Tabel2[[#This Row],[Soort opvang ]],Tabel1[],2,))</f>
        <v>8.5</v>
      </c>
      <c r="G5" s="208"/>
      <c r="H5" s="61"/>
      <c r="I5" s="61"/>
      <c r="J5" s="61"/>
      <c r="K5" s="61"/>
      <c r="L5" s="61"/>
      <c r="M5" s="61"/>
      <c r="N5" s="61"/>
      <c r="O5" s="80">
        <f>SUM(Tabel2[[#This Row],[1]:[5]])</f>
        <v>0</v>
      </c>
      <c r="P5" s="198">
        <f>IF(ISBLANK(Tabel2[[#This Row],[Soort opvang ]]),"€0,00",F5*O5)</f>
        <v>0</v>
      </c>
    </row>
    <row r="6" spans="2:22" x14ac:dyDescent="0.35">
      <c r="B6" s="79"/>
      <c r="C6" s="208"/>
      <c r="D6" s="62"/>
      <c r="E6" s="197" t="s">
        <v>96</v>
      </c>
      <c r="F6" s="197">
        <f>IF(ISBLANK(Tabel2[[#This Row],[Soort opvang ]]),"kies soort opvang",VLOOKUP(Tabel2[[#This Row],[Soort opvang ]],Tabel1[],2,))</f>
        <v>0.26</v>
      </c>
      <c r="G6" s="208"/>
      <c r="H6" s="61"/>
      <c r="I6" s="61"/>
      <c r="J6" s="61"/>
      <c r="K6" s="61"/>
      <c r="L6" s="61"/>
      <c r="M6" s="61"/>
      <c r="N6" s="61"/>
      <c r="O6" s="80">
        <f>SUM(Tabel2[[#This Row],[1]:[5]])</f>
        <v>0</v>
      </c>
      <c r="P6" s="198">
        <f>IF(ISBLANK(Tabel2[[#This Row],[Soort opvang ]]),"€0,00",F6*O6)</f>
        <v>0</v>
      </c>
    </row>
    <row r="7" spans="2:22" x14ac:dyDescent="0.35">
      <c r="B7" s="79"/>
      <c r="C7" s="208"/>
      <c r="D7" s="62"/>
      <c r="E7" s="197" t="s">
        <v>98</v>
      </c>
      <c r="F7" s="197">
        <f>IF(ISBLANK(Tabel2[[#This Row],[Soort opvang ]]),"kies soort opvang",VLOOKUP(Tabel2[[#This Row],[Soort opvang ]],Tabel1[],2,))</f>
        <v>0.34</v>
      </c>
      <c r="G7" s="208"/>
      <c r="H7" s="61"/>
      <c r="I7" s="61"/>
      <c r="J7" s="61"/>
      <c r="K7" s="61"/>
      <c r="L7" s="61"/>
      <c r="M7" s="61"/>
      <c r="N7" s="61"/>
      <c r="O7" s="80">
        <f>SUM(Tabel2[[#This Row],[1]:[5]])</f>
        <v>0</v>
      </c>
      <c r="P7" s="198">
        <f>IF(ISBLANK(Tabel2[[#This Row],[Soort opvang ]]),"€0,00",F7*O7)</f>
        <v>0</v>
      </c>
    </row>
    <row r="8" spans="2:22" x14ac:dyDescent="0.35">
      <c r="B8" s="79"/>
      <c r="C8" s="208"/>
      <c r="D8" s="62"/>
      <c r="E8" s="197"/>
      <c r="F8" s="197" t="str">
        <f>IF(ISBLANK(Tabel2[[#This Row],[Soort opvang ]]),"kies soort opvang",VLOOKUP(Tabel2[[#This Row],[Soort opvang ]],Tabel1[],2,))</f>
        <v>kies soort opvang</v>
      </c>
      <c r="G8" s="208"/>
      <c r="H8" s="61"/>
      <c r="I8" s="61"/>
      <c r="J8" s="61"/>
      <c r="K8" s="61"/>
      <c r="L8" s="61"/>
      <c r="M8" s="61"/>
      <c r="N8" s="61"/>
      <c r="O8" s="80">
        <f>SUM(Tabel2[[#This Row],[1]:[5]])</f>
        <v>0</v>
      </c>
      <c r="P8" s="198" t="str">
        <f>IF(ISBLANK(Tabel2[[#This Row],[Soort opvang ]]),"€0,00",F8*O8)</f>
        <v>€0,00</v>
      </c>
    </row>
    <row r="9" spans="2:22" x14ac:dyDescent="0.35">
      <c r="B9" s="79"/>
      <c r="C9" s="208"/>
      <c r="D9" s="62"/>
      <c r="E9" s="197"/>
      <c r="F9" s="197" t="str">
        <f>IF(ISBLANK(Tabel2[[#This Row],[Soort opvang ]]),"kies soort opvang",VLOOKUP(Tabel2[[#This Row],[Soort opvang ]],Tabel1[],2,))</f>
        <v>kies soort opvang</v>
      </c>
      <c r="G9" s="208"/>
      <c r="H9" s="61"/>
      <c r="I9" s="61"/>
      <c r="J9" s="61"/>
      <c r="K9" s="61"/>
      <c r="L9" s="61"/>
      <c r="M9" s="61"/>
      <c r="N9" s="61"/>
      <c r="O9" s="80">
        <f>SUM(Tabel2[[#This Row],[1]:[5]])</f>
        <v>0</v>
      </c>
      <c r="P9" s="198" t="str">
        <f>IF(ISBLANK(Tabel2[[#This Row],[Soort opvang ]]),"€0,00",F9*O9)</f>
        <v>€0,00</v>
      </c>
    </row>
    <row r="10" spans="2:22" x14ac:dyDescent="0.35">
      <c r="B10" s="79"/>
      <c r="C10" s="208"/>
      <c r="D10" s="62"/>
      <c r="E10" s="197"/>
      <c r="F10" s="197" t="str">
        <f>IF(ISBLANK(Tabel2[[#This Row],[Soort opvang ]]),"kies soort opvang",VLOOKUP(Tabel2[[#This Row],[Soort opvang ]],Tabel1[],2,))</f>
        <v>kies soort opvang</v>
      </c>
      <c r="G10" s="208"/>
      <c r="H10" s="61"/>
      <c r="I10" s="61"/>
      <c r="J10" s="61"/>
      <c r="K10" s="61"/>
      <c r="L10" s="61"/>
      <c r="M10" s="61"/>
      <c r="N10" s="61"/>
      <c r="O10" s="80">
        <f>SUM(Tabel2[[#This Row],[1]:[5]])</f>
        <v>0</v>
      </c>
      <c r="P10" s="198" t="str">
        <f>IF(ISBLANK(Tabel2[[#This Row],[Soort opvang ]]),"€0,00",F10*O10)</f>
        <v>€0,00</v>
      </c>
    </row>
    <row r="11" spans="2:22" ht="12" customHeight="1" x14ac:dyDescent="0.35">
      <c r="B11" s="79"/>
      <c r="C11" s="208"/>
      <c r="D11" s="62"/>
      <c r="E11" s="197"/>
      <c r="F11" s="197" t="str">
        <f>IF(ISBLANK(Tabel2[[#This Row],[Soort opvang ]]),"kies soort opvang",VLOOKUP(Tabel2[[#This Row],[Soort opvang ]],Tabel1[],2,))</f>
        <v>kies soort opvang</v>
      </c>
      <c r="G11" s="208"/>
      <c r="H11" s="61"/>
      <c r="I11" s="61"/>
      <c r="J11" s="61"/>
      <c r="K11" s="61"/>
      <c r="L11" s="61"/>
      <c r="M11" s="61"/>
      <c r="N11" s="61"/>
      <c r="O11" s="80">
        <f>SUM(Tabel2[[#This Row],[1]:[5]])</f>
        <v>0</v>
      </c>
      <c r="P11" s="198" t="str">
        <f>IF(ISBLANK(Tabel2[[#This Row],[Soort opvang ]]),"€0,00",F11*O11)</f>
        <v>€0,00</v>
      </c>
    </row>
    <row r="12" spans="2:22" x14ac:dyDescent="0.35">
      <c r="B12" s="79"/>
      <c r="C12" s="208"/>
      <c r="D12" s="62"/>
      <c r="E12" s="197"/>
      <c r="F12" s="197" t="str">
        <f>IF(ISBLANK(Tabel2[[#This Row],[Soort opvang ]]),"kies soort opvang",VLOOKUP(Tabel2[[#This Row],[Soort opvang ]],Tabel1[],2,))</f>
        <v>kies soort opvang</v>
      </c>
      <c r="G12" s="208"/>
      <c r="H12" s="61"/>
      <c r="I12" s="61"/>
      <c r="J12" s="61"/>
      <c r="K12" s="61"/>
      <c r="L12" s="61"/>
      <c r="M12" s="61"/>
      <c r="N12" s="61"/>
      <c r="O12" s="80">
        <f>SUM(Tabel2[[#This Row],[1]:[5]])</f>
        <v>0</v>
      </c>
      <c r="P12" s="198" t="str">
        <f>IF(ISBLANK(Tabel2[[#This Row],[Soort opvang ]]),"€0,00",F12*O12)</f>
        <v>€0,00</v>
      </c>
    </row>
    <row r="13" spans="2:22" x14ac:dyDescent="0.35">
      <c r="B13" s="79"/>
      <c r="C13" s="208"/>
      <c r="D13" s="62"/>
      <c r="E13" s="197"/>
      <c r="F13" s="197" t="str">
        <f>IF(ISBLANK(Tabel2[[#This Row],[Soort opvang ]]),"kies soort opvang",VLOOKUP(Tabel2[[#This Row],[Soort opvang ]],Tabel1[],2,))</f>
        <v>kies soort opvang</v>
      </c>
      <c r="G13" s="208"/>
      <c r="H13" s="61"/>
      <c r="I13" s="61"/>
      <c r="J13" s="61"/>
      <c r="K13" s="61"/>
      <c r="L13" s="61"/>
      <c r="M13" s="61"/>
      <c r="N13" s="61"/>
      <c r="O13" s="80">
        <f>SUM(Tabel2[[#This Row],[1]:[5]])</f>
        <v>0</v>
      </c>
      <c r="P13" s="198" t="str">
        <f>IF(ISBLANK(Tabel2[[#This Row],[Soort opvang ]]),"€0,00",F13*O13)</f>
        <v>€0,00</v>
      </c>
    </row>
    <row r="14" spans="2:22" x14ac:dyDescent="0.35">
      <c r="B14" s="81"/>
      <c r="C14" s="213"/>
      <c r="D14" s="62"/>
      <c r="E14" s="197"/>
      <c r="F14" s="197" t="str">
        <f>IF(ISBLANK(Tabel2[[#This Row],[Soort opvang ]]),"kies soort opvang",VLOOKUP(Tabel2[[#This Row],[Soort opvang ]],Tabel1[],2,))</f>
        <v>kies soort opvang</v>
      </c>
      <c r="G14" s="208"/>
      <c r="H14" s="82"/>
      <c r="I14" s="82"/>
      <c r="J14" s="82"/>
      <c r="K14" s="82"/>
      <c r="L14" s="82"/>
      <c r="M14" s="82"/>
      <c r="N14" s="82"/>
      <c r="O14" s="80">
        <f>SUM(Tabel2[[#This Row],[1]:[5]])</f>
        <v>0</v>
      </c>
      <c r="P14" s="198" t="str">
        <f>IF(ISBLANK(Tabel2[[#This Row],[Soort opvang ]]),"€0,00",F14*O14)</f>
        <v>€0,00</v>
      </c>
    </row>
    <row r="15" spans="2:22" x14ac:dyDescent="0.35">
      <c r="B15" s="199"/>
      <c r="C15" s="214"/>
      <c r="D15" s="62"/>
      <c r="E15" s="197"/>
      <c r="F15" s="197" t="str">
        <f>IF(ISBLANK(Tabel2[[#This Row],[Soort opvang ]]),"kies soort opvang",VLOOKUP(Tabel2[[#This Row],[Soort opvang ]],Tabel1[],2,))</f>
        <v>kies soort opvang</v>
      </c>
      <c r="G15" s="208"/>
      <c r="H15" s="201"/>
      <c r="I15" s="201"/>
      <c r="J15" s="201"/>
      <c r="K15" s="201"/>
      <c r="L15" s="201"/>
      <c r="M15" s="201"/>
      <c r="N15" s="201"/>
      <c r="O15" s="80">
        <f>SUM(Tabel2[[#This Row],[1]:[5]])</f>
        <v>0</v>
      </c>
      <c r="P15" s="198" t="str">
        <f>IF(ISBLANK(Tabel2[[#This Row],[Soort opvang ]]),"€0,00",F15*O15)</f>
        <v>€0,00</v>
      </c>
    </row>
    <row r="16" spans="2:22" x14ac:dyDescent="0.35">
      <c r="B16" s="199"/>
      <c r="C16" s="200"/>
      <c r="D16" s="200"/>
      <c r="E16" s="197"/>
      <c r="F16" s="197" t="str">
        <f>IF(ISBLANK(Tabel2[[#This Row],[Soort opvang ]]),"kies soort opvang",VLOOKUP(Tabel2[[#This Row],[Soort opvang ]],Tabel1[],2,))</f>
        <v>kies soort opvang</v>
      </c>
      <c r="G16" s="208"/>
      <c r="H16" s="201"/>
      <c r="I16" s="201"/>
      <c r="J16" s="201"/>
      <c r="K16" s="201"/>
      <c r="L16" s="201"/>
      <c r="M16" s="201"/>
      <c r="N16" s="201"/>
      <c r="O16" s="80">
        <f>SUM(Tabel2[[#This Row],[1]:[5]])</f>
        <v>0</v>
      </c>
      <c r="P16" s="198" t="str">
        <f>IF(ISBLANK(Tabel2[[#This Row],[Soort opvang ]]),"€0,00",F16*O16)</f>
        <v>€0,00</v>
      </c>
    </row>
    <row r="17" spans="2:16" x14ac:dyDescent="0.35">
      <c r="B17" s="199"/>
      <c r="C17" s="200"/>
      <c r="D17" s="200"/>
      <c r="E17" s="197"/>
      <c r="F17" s="197" t="str">
        <f>IF(ISBLANK(Tabel2[[#This Row],[Soort opvang ]]),"kies soort opvang",VLOOKUP(Tabel2[[#This Row],[Soort opvang ]],Tabel1[],2,))</f>
        <v>kies soort opvang</v>
      </c>
      <c r="G17" s="197"/>
      <c r="H17" s="201"/>
      <c r="I17" s="201"/>
      <c r="J17" s="201"/>
      <c r="K17" s="201"/>
      <c r="L17" s="201"/>
      <c r="M17" s="201"/>
      <c r="N17" s="201"/>
      <c r="O17" s="80">
        <f>SUM(Tabel2[[#This Row],[1]:[5]])</f>
        <v>0</v>
      </c>
      <c r="P17" s="198" t="str">
        <f>IF(ISBLANK(Tabel2[[#This Row],[Soort opvang ]]),"€0,00",F17*O17)</f>
        <v>€0,00</v>
      </c>
    </row>
    <row r="18" spans="2:16" x14ac:dyDescent="0.35">
      <c r="B18" s="199"/>
      <c r="C18" s="200"/>
      <c r="D18" s="200"/>
      <c r="E18" s="197"/>
      <c r="F18" s="197" t="str">
        <f>IF(ISBLANK(Tabel2[[#This Row],[Soort opvang ]]),"kies soort opvang",VLOOKUP(Tabel2[[#This Row],[Soort opvang ]],Tabel1[],2,))</f>
        <v>kies soort opvang</v>
      </c>
      <c r="G18" s="197"/>
      <c r="H18" s="201"/>
      <c r="I18" s="201"/>
      <c r="J18" s="201"/>
      <c r="K18" s="201"/>
      <c r="L18" s="201"/>
      <c r="M18" s="201"/>
      <c r="N18" s="201"/>
      <c r="O18" s="80">
        <f>SUM(Tabel2[[#This Row],[1]:[5]])</f>
        <v>0</v>
      </c>
      <c r="P18" s="198" t="str">
        <f>IF(ISBLANK(Tabel2[[#This Row],[Soort opvang ]]),"€0,00",F18*O18)</f>
        <v>€0,00</v>
      </c>
    </row>
    <row r="19" spans="2:16" x14ac:dyDescent="0.35">
      <c r="B19" s="199"/>
      <c r="C19" s="200"/>
      <c r="D19" s="200"/>
      <c r="E19" s="197"/>
      <c r="F19" s="197" t="str">
        <f>IF(ISBLANK(Tabel2[[#This Row],[Soort opvang ]]),"kies soort opvang",VLOOKUP(Tabel2[[#This Row],[Soort opvang ]],Tabel1[],2,))</f>
        <v>kies soort opvang</v>
      </c>
      <c r="G19" s="197"/>
      <c r="H19" s="201"/>
      <c r="I19" s="201"/>
      <c r="J19" s="201"/>
      <c r="K19" s="201"/>
      <c r="L19" s="201"/>
      <c r="M19" s="201"/>
      <c r="N19" s="201"/>
      <c r="O19" s="80">
        <f>SUM(Tabel2[[#This Row],[1]:[5]])</f>
        <v>0</v>
      </c>
      <c r="P19" s="198" t="str">
        <f>IF(ISBLANK(Tabel2[[#This Row],[Soort opvang ]]),"€0,00",F19*O19)</f>
        <v>€0,00</v>
      </c>
    </row>
    <row r="20" spans="2:16" x14ac:dyDescent="0.35">
      <c r="B20" s="199"/>
      <c r="C20" s="200"/>
      <c r="D20" s="200"/>
      <c r="E20" s="197"/>
      <c r="F20" s="197" t="str">
        <f>IF(ISBLANK(Tabel2[[#This Row],[Soort opvang ]]),"kies soort opvang",VLOOKUP(Tabel2[[#This Row],[Soort opvang ]],Tabel1[],2,))</f>
        <v>kies soort opvang</v>
      </c>
      <c r="G20" s="197"/>
      <c r="H20" s="201"/>
      <c r="I20" s="201"/>
      <c r="J20" s="201"/>
      <c r="K20" s="201"/>
      <c r="L20" s="201"/>
      <c r="M20" s="201"/>
      <c r="N20" s="201"/>
      <c r="O20" s="80">
        <f>SUM(Tabel2[[#This Row],[1]:[5]])</f>
        <v>0</v>
      </c>
      <c r="P20" s="198" t="str">
        <f>IF(ISBLANK(Tabel2[[#This Row],[Soort opvang ]]),"€0,00",F20*O20)</f>
        <v>€0,00</v>
      </c>
    </row>
    <row r="21" spans="2:16" x14ac:dyDescent="0.35">
      <c r="B21" s="199"/>
      <c r="C21" s="200"/>
      <c r="D21" s="200"/>
      <c r="E21" s="197"/>
      <c r="F21" s="197" t="str">
        <f>IF(ISBLANK(Tabel2[[#This Row],[Soort opvang ]]),"kies soort opvang",VLOOKUP(Tabel2[[#This Row],[Soort opvang ]],Tabel1[],2,))</f>
        <v>kies soort opvang</v>
      </c>
      <c r="G21" s="197"/>
      <c r="H21" s="201"/>
      <c r="I21" s="201"/>
      <c r="J21" s="201"/>
      <c r="K21" s="201"/>
      <c r="L21" s="201"/>
      <c r="M21" s="201"/>
      <c r="N21" s="201"/>
      <c r="O21" s="80">
        <f>SUM(Tabel2[[#This Row],[1]:[5]])</f>
        <v>0</v>
      </c>
      <c r="P21" s="198" t="str">
        <f>IF(ISBLANK(Tabel2[[#This Row],[Soort opvang ]]),"€0,00",F21*O21)</f>
        <v>€0,00</v>
      </c>
    </row>
    <row r="22" spans="2:16" x14ac:dyDescent="0.35">
      <c r="B22" s="199"/>
      <c r="C22" s="200"/>
      <c r="D22" s="200"/>
      <c r="E22" s="197"/>
      <c r="F22" s="197" t="str">
        <f>IF(ISBLANK(Tabel2[[#This Row],[Soort opvang ]]),"kies soort opvang",VLOOKUP(Tabel2[[#This Row],[Soort opvang ]],Tabel1[],2,))</f>
        <v>kies soort opvang</v>
      </c>
      <c r="G22" s="197"/>
      <c r="H22" s="201"/>
      <c r="I22" s="201"/>
      <c r="J22" s="201"/>
      <c r="K22" s="201"/>
      <c r="L22" s="201"/>
      <c r="M22" s="201"/>
      <c r="N22" s="201"/>
      <c r="O22" s="80">
        <f>SUM(Tabel2[[#This Row],[1]:[5]])</f>
        <v>0</v>
      </c>
      <c r="P22" s="198" t="str">
        <f>IF(ISBLANK(Tabel2[[#This Row],[Soort opvang ]]),"€0,00",F22*O22)</f>
        <v>€0,00</v>
      </c>
    </row>
    <row r="23" spans="2:16" x14ac:dyDescent="0.35">
      <c r="B23" s="199"/>
      <c r="C23" s="200"/>
      <c r="D23" s="200"/>
      <c r="E23" s="197"/>
      <c r="F23" s="197" t="str">
        <f>IF(ISBLANK(Tabel2[[#This Row],[Soort opvang ]]),"kies soort opvang",VLOOKUP(Tabel2[[#This Row],[Soort opvang ]],Tabel1[],2,))</f>
        <v>kies soort opvang</v>
      </c>
      <c r="G23" s="197"/>
      <c r="H23" s="201"/>
      <c r="I23" s="201"/>
      <c r="J23" s="201"/>
      <c r="K23" s="201"/>
      <c r="L23" s="201"/>
      <c r="M23" s="201"/>
      <c r="N23" s="201"/>
      <c r="O23" s="80">
        <f>SUM(Tabel2[[#This Row],[1]:[5]])</f>
        <v>0</v>
      </c>
      <c r="P23" s="198" t="str">
        <f>IF(ISBLANK(Tabel2[[#This Row],[Soort opvang ]]),"€0,00",F23*O23)</f>
        <v>€0,00</v>
      </c>
    </row>
    <row r="24" spans="2:16" x14ac:dyDescent="0.35">
      <c r="B24" s="199"/>
      <c r="C24" s="200"/>
      <c r="D24" s="200"/>
      <c r="E24" s="197"/>
      <c r="F24" s="197" t="str">
        <f>IF(ISBLANK(Tabel2[[#This Row],[Soort opvang ]]),"kies soort opvang",VLOOKUP(Tabel2[[#This Row],[Soort opvang ]],Tabel1[],2,))</f>
        <v>kies soort opvang</v>
      </c>
      <c r="G24" s="197"/>
      <c r="H24" s="201"/>
      <c r="I24" s="201"/>
      <c r="J24" s="201"/>
      <c r="K24" s="201"/>
      <c r="L24" s="201"/>
      <c r="M24" s="201"/>
      <c r="N24" s="201"/>
      <c r="O24" s="80">
        <f>SUM(Tabel2[[#This Row],[1]:[5]])</f>
        <v>0</v>
      </c>
      <c r="P24" s="198" t="str">
        <f>IF(ISBLANK(Tabel2[[#This Row],[Soort opvang ]]),"€0,00",F24*O24)</f>
        <v>€0,00</v>
      </c>
    </row>
    <row r="25" spans="2:16" x14ac:dyDescent="0.35">
      <c r="B25" s="199"/>
      <c r="C25" s="200"/>
      <c r="D25" s="200"/>
      <c r="E25" s="197"/>
      <c r="F25" s="197" t="str">
        <f>IF(ISBLANK(Tabel2[[#This Row],[Soort opvang ]]),"kies soort opvang",VLOOKUP(Tabel2[[#This Row],[Soort opvang ]],Tabel1[],2,))</f>
        <v>kies soort opvang</v>
      </c>
      <c r="G25" s="197"/>
      <c r="H25" s="201"/>
      <c r="I25" s="201"/>
      <c r="J25" s="201"/>
      <c r="K25" s="201"/>
      <c r="L25" s="201"/>
      <c r="M25" s="201"/>
      <c r="N25" s="201"/>
      <c r="O25" s="80">
        <f>SUM(Tabel2[[#This Row],[1]:[5]])</f>
        <v>0</v>
      </c>
      <c r="P25" s="198" t="str">
        <f>IF(ISBLANK(Tabel2[[#This Row],[Soort opvang ]]),"€0,00",F25*O25)</f>
        <v>€0,00</v>
      </c>
    </row>
    <row r="26" spans="2:16" x14ac:dyDescent="0.35">
      <c r="B26" s="199"/>
      <c r="C26" s="200"/>
      <c r="D26" s="200"/>
      <c r="E26" s="197"/>
      <c r="F26" s="197" t="str">
        <f>IF(ISBLANK(Tabel2[[#This Row],[Soort opvang ]]),"kies soort opvang",VLOOKUP(Tabel2[[#This Row],[Soort opvang ]],Tabel1[],2,))</f>
        <v>kies soort opvang</v>
      </c>
      <c r="G26" s="197"/>
      <c r="H26" s="201"/>
      <c r="I26" s="201"/>
      <c r="J26" s="201"/>
      <c r="K26" s="201"/>
      <c r="L26" s="201"/>
      <c r="M26" s="201"/>
      <c r="N26" s="201"/>
      <c r="O26" s="80">
        <f>SUM(Tabel2[[#This Row],[1]:[5]])</f>
        <v>0</v>
      </c>
      <c r="P26" s="198" t="str">
        <f>IF(ISBLANK(Tabel2[[#This Row],[Soort opvang ]]),"€0,00",F26*O26)</f>
        <v>€0,00</v>
      </c>
    </row>
    <row r="27" spans="2:16" x14ac:dyDescent="0.35">
      <c r="B27" s="199"/>
      <c r="C27" s="200"/>
      <c r="D27" s="200"/>
      <c r="E27" s="197"/>
      <c r="F27" s="197" t="str">
        <f>IF(ISBLANK(Tabel2[[#This Row],[Soort opvang ]]),"kies soort opvang",VLOOKUP(Tabel2[[#This Row],[Soort opvang ]],Tabel1[],2,))</f>
        <v>kies soort opvang</v>
      </c>
      <c r="G27" s="197"/>
      <c r="H27" s="201"/>
      <c r="I27" s="201"/>
      <c r="J27" s="201"/>
      <c r="K27" s="201"/>
      <c r="L27" s="201"/>
      <c r="M27" s="201"/>
      <c r="N27" s="201"/>
      <c r="O27" s="80">
        <f>SUM(Tabel2[[#This Row],[1]:[5]])</f>
        <v>0</v>
      </c>
      <c r="P27" s="198" t="str">
        <f>IF(ISBLANK(Tabel2[[#This Row],[Soort opvang ]]),"€0,00",F27*O27)</f>
        <v>€0,00</v>
      </c>
    </row>
    <row r="28" spans="2:16" x14ac:dyDescent="0.35">
      <c r="B28" s="199"/>
      <c r="C28" s="200"/>
      <c r="D28" s="200"/>
      <c r="E28" s="197"/>
      <c r="F28" s="197" t="str">
        <f>IF(ISBLANK(Tabel2[[#This Row],[Soort opvang ]]),"kies soort opvang",VLOOKUP(Tabel2[[#This Row],[Soort opvang ]],Tabel1[],2,))</f>
        <v>kies soort opvang</v>
      </c>
      <c r="G28" s="197"/>
      <c r="H28" s="201"/>
      <c r="I28" s="201"/>
      <c r="J28" s="201"/>
      <c r="K28" s="201"/>
      <c r="L28" s="201"/>
      <c r="M28" s="201"/>
      <c r="N28" s="201"/>
      <c r="O28" s="80">
        <f>SUM(Tabel2[[#This Row],[1]:[5]])</f>
        <v>0</v>
      </c>
      <c r="P28" s="198" t="str">
        <f>IF(ISBLANK(Tabel2[[#This Row],[Soort opvang ]]),"€0,00",F28*O28)</f>
        <v>€0,00</v>
      </c>
    </row>
    <row r="29" spans="2:16" x14ac:dyDescent="0.35">
      <c r="B29" s="199"/>
      <c r="C29" s="200"/>
      <c r="D29" s="200"/>
      <c r="E29" s="197"/>
      <c r="F29" s="197" t="str">
        <f>IF(ISBLANK(Tabel2[[#This Row],[Soort opvang ]]),"kies soort opvang",VLOOKUP(Tabel2[[#This Row],[Soort opvang ]],Tabel1[],2,))</f>
        <v>kies soort opvang</v>
      </c>
      <c r="G29" s="197"/>
      <c r="H29" s="201"/>
      <c r="I29" s="201"/>
      <c r="J29" s="201"/>
      <c r="K29" s="201"/>
      <c r="L29" s="201"/>
      <c r="M29" s="201"/>
      <c r="N29" s="201"/>
      <c r="O29" s="80">
        <f>SUM(Tabel2[[#This Row],[1]:[5]])</f>
        <v>0</v>
      </c>
      <c r="P29" s="198" t="str">
        <f>IF(ISBLANK(Tabel2[[#This Row],[Soort opvang ]]),"€0,00",F29*O29)</f>
        <v>€0,00</v>
      </c>
    </row>
    <row r="30" spans="2:16" x14ac:dyDescent="0.35">
      <c r="B30" s="199"/>
      <c r="C30" s="200"/>
      <c r="D30" s="200"/>
      <c r="E30" s="197"/>
      <c r="F30" s="197" t="str">
        <f>IF(ISBLANK(Tabel2[[#This Row],[Soort opvang ]]),"kies soort opvang",VLOOKUP(Tabel2[[#This Row],[Soort opvang ]],Tabel1[],2,))</f>
        <v>kies soort opvang</v>
      </c>
      <c r="G30" s="197"/>
      <c r="H30" s="201"/>
      <c r="I30" s="201"/>
      <c r="J30" s="201"/>
      <c r="K30" s="201"/>
      <c r="L30" s="201"/>
      <c r="M30" s="201"/>
      <c r="N30" s="201"/>
      <c r="O30" s="80">
        <f>SUM(Tabel2[[#This Row],[1]:[5]])</f>
        <v>0</v>
      </c>
      <c r="P30" s="198" t="str">
        <f>IF(ISBLANK(Tabel2[[#This Row],[Soort opvang ]]),"€0,00",F30*O30)</f>
        <v>€0,00</v>
      </c>
    </row>
    <row r="31" spans="2:16" x14ac:dyDescent="0.35">
      <c r="B31" s="199"/>
      <c r="C31" s="200"/>
      <c r="D31" s="200"/>
      <c r="E31" s="197"/>
      <c r="F31" s="197" t="str">
        <f>IF(ISBLANK(Tabel2[[#This Row],[Soort opvang ]]),"kies soort opvang",VLOOKUP(Tabel2[[#This Row],[Soort opvang ]],Tabel1[],2,))</f>
        <v>kies soort opvang</v>
      </c>
      <c r="G31" s="197"/>
      <c r="H31" s="201"/>
      <c r="I31" s="201"/>
      <c r="J31" s="201"/>
      <c r="K31" s="201"/>
      <c r="L31" s="201"/>
      <c r="M31" s="201"/>
      <c r="N31" s="201"/>
      <c r="O31" s="80">
        <f>SUM(Tabel2[[#This Row],[1]:[5]])</f>
        <v>0</v>
      </c>
      <c r="P31" s="198" t="str">
        <f>IF(ISBLANK(Tabel2[[#This Row],[Soort opvang ]]),"€0,00",F31*O31)</f>
        <v>€0,00</v>
      </c>
    </row>
    <row r="32" spans="2:16" x14ac:dyDescent="0.35">
      <c r="B32" s="199"/>
      <c r="C32" s="200"/>
      <c r="D32" s="200"/>
      <c r="E32" s="197"/>
      <c r="F32" s="197" t="str">
        <f>IF(ISBLANK(Tabel2[[#This Row],[Soort opvang ]]),"kies soort opvang",VLOOKUP(Tabel2[[#This Row],[Soort opvang ]],Tabel1[],2,))</f>
        <v>kies soort opvang</v>
      </c>
      <c r="G32" s="197"/>
      <c r="H32" s="201"/>
      <c r="I32" s="201"/>
      <c r="J32" s="201"/>
      <c r="K32" s="201"/>
      <c r="L32" s="201"/>
      <c r="M32" s="201"/>
      <c r="N32" s="201"/>
      <c r="O32" s="80">
        <f>SUM(Tabel2[[#This Row],[1]:[5]])</f>
        <v>0</v>
      </c>
      <c r="P32" s="198" t="str">
        <f>IF(ISBLANK(Tabel2[[#This Row],[Soort opvang ]]),"€0,00",F32*O32)</f>
        <v>€0,00</v>
      </c>
    </row>
    <row r="33" spans="2:16" x14ac:dyDescent="0.35">
      <c r="B33" s="199"/>
      <c r="C33" s="200"/>
      <c r="D33" s="200"/>
      <c r="E33" s="197"/>
      <c r="F33" s="197" t="str">
        <f>IF(ISBLANK(Tabel2[[#This Row],[Soort opvang ]]),"kies soort opvang",VLOOKUP(Tabel2[[#This Row],[Soort opvang ]],Tabel1[],2,))</f>
        <v>kies soort opvang</v>
      </c>
      <c r="G33" s="197"/>
      <c r="H33" s="201"/>
      <c r="I33" s="201"/>
      <c r="J33" s="201"/>
      <c r="K33" s="201"/>
      <c r="L33" s="201"/>
      <c r="M33" s="201"/>
      <c r="N33" s="201"/>
      <c r="O33" s="80">
        <f>SUM(Tabel2[[#This Row],[1]:[5]])</f>
        <v>0</v>
      </c>
      <c r="P33" s="198" t="str">
        <f>IF(ISBLANK(Tabel2[[#This Row],[Soort opvang ]]),"€0,00",F33*O33)</f>
        <v>€0,00</v>
      </c>
    </row>
    <row r="34" spans="2:16" x14ac:dyDescent="0.35">
      <c r="B34" s="199"/>
      <c r="C34" s="200"/>
      <c r="D34" s="200"/>
      <c r="E34" s="197"/>
      <c r="F34" s="197" t="str">
        <f>IF(ISBLANK(Tabel2[[#This Row],[Soort opvang ]]),"kies soort opvang",VLOOKUP(Tabel2[[#This Row],[Soort opvang ]],Tabel1[],2,))</f>
        <v>kies soort opvang</v>
      </c>
      <c r="G34" s="197"/>
      <c r="H34" s="201"/>
      <c r="I34" s="201"/>
      <c r="J34" s="201"/>
      <c r="K34" s="201"/>
      <c r="L34" s="201"/>
      <c r="M34" s="201"/>
      <c r="N34" s="201"/>
      <c r="O34" s="80">
        <f>SUM(Tabel2[[#This Row],[1]:[5]])</f>
        <v>0</v>
      </c>
      <c r="P34" s="198" t="str">
        <f>IF(ISBLANK(Tabel2[[#This Row],[Soort opvang ]]),"€0,00",F34*O34)</f>
        <v>€0,00</v>
      </c>
    </row>
    <row r="35" spans="2:16" x14ac:dyDescent="0.35">
      <c r="B35" s="199"/>
      <c r="C35" s="200"/>
      <c r="D35" s="200"/>
      <c r="E35" s="197"/>
      <c r="F35" s="197" t="str">
        <f>IF(ISBLANK(Tabel2[[#This Row],[Soort opvang ]]),"kies soort opvang",VLOOKUP(Tabel2[[#This Row],[Soort opvang ]],Tabel1[],2,))</f>
        <v>kies soort opvang</v>
      </c>
      <c r="G35" s="197"/>
      <c r="H35" s="201"/>
      <c r="I35" s="201"/>
      <c r="J35" s="201"/>
      <c r="K35" s="201"/>
      <c r="L35" s="201"/>
      <c r="M35" s="201"/>
      <c r="N35" s="201"/>
      <c r="O35" s="80">
        <f>SUM(Tabel2[[#This Row],[1]:[5]])</f>
        <v>0</v>
      </c>
      <c r="P35" s="198" t="str">
        <f>IF(ISBLANK(Tabel2[[#This Row],[Soort opvang ]]),"€0,00",F35*O35)</f>
        <v>€0,00</v>
      </c>
    </row>
    <row r="36" spans="2:16" x14ac:dyDescent="0.35">
      <c r="B36" s="199"/>
      <c r="C36" s="200"/>
      <c r="D36" s="200"/>
      <c r="E36" s="197"/>
      <c r="F36" s="197" t="str">
        <f>IF(ISBLANK(Tabel2[[#This Row],[Soort opvang ]]),"kies soort opvang",VLOOKUP(Tabel2[[#This Row],[Soort opvang ]],Tabel1[],2,))</f>
        <v>kies soort opvang</v>
      </c>
      <c r="G36" s="197"/>
      <c r="H36" s="201"/>
      <c r="I36" s="201"/>
      <c r="J36" s="201"/>
      <c r="K36" s="201"/>
      <c r="L36" s="201"/>
      <c r="M36" s="201"/>
      <c r="N36" s="201"/>
      <c r="O36" s="80">
        <f>SUM(Tabel2[[#This Row],[1]:[5]])</f>
        <v>0</v>
      </c>
      <c r="P36" s="198" t="str">
        <f>IF(ISBLANK(Tabel2[[#This Row],[Soort opvang ]]),"€0,00",F36*O36)</f>
        <v>€0,00</v>
      </c>
    </row>
    <row r="37" spans="2:16" x14ac:dyDescent="0.35">
      <c r="B37" s="199"/>
      <c r="C37" s="200"/>
      <c r="D37" s="200"/>
      <c r="E37" s="197"/>
      <c r="F37" s="197" t="str">
        <f>IF(ISBLANK(Tabel2[[#This Row],[Soort opvang ]]),"kies soort opvang",VLOOKUP(Tabel2[[#This Row],[Soort opvang ]],Tabel1[],2,))</f>
        <v>kies soort opvang</v>
      </c>
      <c r="G37" s="197"/>
      <c r="H37" s="201"/>
      <c r="I37" s="201"/>
      <c r="J37" s="201"/>
      <c r="K37" s="201"/>
      <c r="L37" s="201"/>
      <c r="M37" s="201"/>
      <c r="N37" s="201"/>
      <c r="O37" s="80">
        <f>SUM(Tabel2[[#This Row],[1]:[5]])</f>
        <v>0</v>
      </c>
      <c r="P37" s="198" t="str">
        <f>IF(ISBLANK(Tabel2[[#This Row],[Soort opvang ]]),"€0,00",F37*O37)</f>
        <v>€0,00</v>
      </c>
    </row>
    <row r="38" spans="2:16" x14ac:dyDescent="0.35">
      <c r="B38" s="199"/>
      <c r="C38" s="200"/>
      <c r="D38" s="200"/>
      <c r="E38" s="197"/>
      <c r="F38" s="197" t="str">
        <f>IF(ISBLANK(Tabel2[[#This Row],[Soort opvang ]]),"kies soort opvang",VLOOKUP(Tabel2[[#This Row],[Soort opvang ]],Tabel1[],2,))</f>
        <v>kies soort opvang</v>
      </c>
      <c r="G38" s="197"/>
      <c r="H38" s="201"/>
      <c r="I38" s="201"/>
      <c r="J38" s="201"/>
      <c r="K38" s="201"/>
      <c r="L38" s="201"/>
      <c r="M38" s="201"/>
      <c r="N38" s="201"/>
      <c r="O38" s="80">
        <f>SUM(Tabel2[[#This Row],[1]:[5]])</f>
        <v>0</v>
      </c>
      <c r="P38" s="198" t="str">
        <f>IF(ISBLANK(Tabel2[[#This Row],[Soort opvang ]]),"€0,00",F38*O38)</f>
        <v>€0,00</v>
      </c>
    </row>
    <row r="39" spans="2:16" x14ac:dyDescent="0.35">
      <c r="B39" s="199"/>
      <c r="C39" s="200"/>
      <c r="D39" s="200"/>
      <c r="E39" s="197"/>
      <c r="F39" s="197" t="str">
        <f>IF(ISBLANK(Tabel2[[#This Row],[Soort opvang ]]),"kies soort opvang",VLOOKUP(Tabel2[[#This Row],[Soort opvang ]],Tabel1[],2,))</f>
        <v>kies soort opvang</v>
      </c>
      <c r="G39" s="197"/>
      <c r="H39" s="201"/>
      <c r="I39" s="201"/>
      <c r="J39" s="201"/>
      <c r="K39" s="201"/>
      <c r="L39" s="201"/>
      <c r="M39" s="201"/>
      <c r="N39" s="201"/>
      <c r="O39" s="80">
        <f>SUM(Tabel2[[#This Row],[1]:[5]])</f>
        <v>0</v>
      </c>
      <c r="P39" s="198" t="str">
        <f>IF(ISBLANK(Tabel2[[#This Row],[Soort opvang ]]),"€0,00",F39*O39)</f>
        <v>€0,00</v>
      </c>
    </row>
    <row r="40" spans="2:16" x14ac:dyDescent="0.35">
      <c r="B40" s="199"/>
      <c r="C40" s="200"/>
      <c r="D40" s="200"/>
      <c r="E40" s="197"/>
      <c r="F40" s="197" t="str">
        <f>IF(ISBLANK(Tabel2[[#This Row],[Soort opvang ]]),"kies soort opvang",VLOOKUP(Tabel2[[#This Row],[Soort opvang ]],Tabel1[],2,))</f>
        <v>kies soort opvang</v>
      </c>
      <c r="G40" s="197"/>
      <c r="H40" s="201"/>
      <c r="I40" s="201"/>
      <c r="J40" s="201"/>
      <c r="K40" s="201"/>
      <c r="L40" s="201"/>
      <c r="M40" s="201"/>
      <c r="N40" s="201"/>
      <c r="O40" s="80">
        <f>SUM(Tabel2[[#This Row],[1]:[5]])</f>
        <v>0</v>
      </c>
      <c r="P40" s="198" t="str">
        <f>IF(ISBLANK(Tabel2[[#This Row],[Soort opvang ]]),"€0,00",F40*O40)</f>
        <v>€0,00</v>
      </c>
    </row>
    <row r="41" spans="2:16" x14ac:dyDescent="0.35">
      <c r="B41" s="199"/>
      <c r="C41" s="200"/>
      <c r="D41" s="200"/>
      <c r="E41" s="197"/>
      <c r="F41" s="197" t="str">
        <f>IF(ISBLANK(Tabel2[[#This Row],[Soort opvang ]]),"kies soort opvang",VLOOKUP(Tabel2[[#This Row],[Soort opvang ]],Tabel1[],2,))</f>
        <v>kies soort opvang</v>
      </c>
      <c r="G41" s="197"/>
      <c r="H41" s="201"/>
      <c r="I41" s="201"/>
      <c r="J41" s="201"/>
      <c r="K41" s="201"/>
      <c r="L41" s="201"/>
      <c r="M41" s="201"/>
      <c r="N41" s="201"/>
      <c r="O41" s="80">
        <f>SUM(Tabel2[[#This Row],[1]:[5]])</f>
        <v>0</v>
      </c>
      <c r="P41" s="198" t="str">
        <f>IF(ISBLANK(Tabel2[[#This Row],[Soort opvang ]]),"€0,00",F41*O41)</f>
        <v>€0,00</v>
      </c>
    </row>
    <row r="42" spans="2:16" x14ac:dyDescent="0.35">
      <c r="B42" s="199"/>
      <c r="C42" s="200"/>
      <c r="D42" s="200"/>
      <c r="E42" s="197"/>
      <c r="F42" s="197" t="str">
        <f>IF(ISBLANK(Tabel2[[#This Row],[Soort opvang ]]),"kies soort opvang",VLOOKUP(Tabel2[[#This Row],[Soort opvang ]],Tabel1[],2,))</f>
        <v>kies soort opvang</v>
      </c>
      <c r="G42" s="197"/>
      <c r="H42" s="201"/>
      <c r="I42" s="201"/>
      <c r="J42" s="201"/>
      <c r="K42" s="201"/>
      <c r="L42" s="201"/>
      <c r="M42" s="201"/>
      <c r="N42" s="201"/>
      <c r="O42" s="80">
        <f>SUM(Tabel2[[#This Row],[1]:[5]])</f>
        <v>0</v>
      </c>
      <c r="P42" s="198" t="str">
        <f>IF(ISBLANK(Tabel2[[#This Row],[Soort opvang ]]),"€0,00",F42*O42)</f>
        <v>€0,00</v>
      </c>
    </row>
    <row r="43" spans="2:16" x14ac:dyDescent="0.35">
      <c r="B43" s="199"/>
      <c r="C43" s="200"/>
      <c r="D43" s="200"/>
      <c r="E43" s="197"/>
      <c r="F43" s="197" t="str">
        <f>IF(ISBLANK(Tabel2[[#This Row],[Soort opvang ]]),"kies soort opvang",VLOOKUP(Tabel2[[#This Row],[Soort opvang ]],Tabel1[],2,))</f>
        <v>kies soort opvang</v>
      </c>
      <c r="G43" s="197"/>
      <c r="H43" s="201"/>
      <c r="I43" s="201"/>
      <c r="J43" s="201"/>
      <c r="K43" s="201"/>
      <c r="L43" s="201"/>
      <c r="M43" s="201"/>
      <c r="N43" s="201"/>
      <c r="O43" s="80">
        <f>SUM(Tabel2[[#This Row],[1]:[5]])</f>
        <v>0</v>
      </c>
      <c r="P43" s="198" t="str">
        <f>IF(ISBLANK(Tabel2[[#This Row],[Soort opvang ]]),"€0,00",F43*O43)</f>
        <v>€0,00</v>
      </c>
    </row>
    <row r="44" spans="2:16" x14ac:dyDescent="0.35">
      <c r="B44" s="199"/>
      <c r="C44" s="200"/>
      <c r="D44" s="200"/>
      <c r="E44" s="197"/>
      <c r="F44" s="197" t="str">
        <f>IF(ISBLANK(Tabel2[[#This Row],[Soort opvang ]]),"kies soort opvang",VLOOKUP(Tabel2[[#This Row],[Soort opvang ]],Tabel1[],2,))</f>
        <v>kies soort opvang</v>
      </c>
      <c r="G44" s="197"/>
      <c r="H44" s="201"/>
      <c r="I44" s="201"/>
      <c r="J44" s="201"/>
      <c r="K44" s="201"/>
      <c r="L44" s="201"/>
      <c r="M44" s="201"/>
      <c r="N44" s="201"/>
      <c r="O44" s="80">
        <f>SUM(Tabel2[[#This Row],[1]:[5]])</f>
        <v>0</v>
      </c>
      <c r="P44" s="198" t="str">
        <f>IF(ISBLANK(Tabel2[[#This Row],[Soort opvang ]]),"€0,00",F44*O44)</f>
        <v>€0,00</v>
      </c>
    </row>
    <row r="45" spans="2:16" x14ac:dyDescent="0.35">
      <c r="B45" s="199"/>
      <c r="C45" s="200"/>
      <c r="D45" s="200"/>
      <c r="E45" s="197"/>
      <c r="F45" s="197" t="str">
        <f>IF(ISBLANK(Tabel2[[#This Row],[Soort opvang ]]),"kies soort opvang",VLOOKUP(Tabel2[[#This Row],[Soort opvang ]],Tabel1[],2,))</f>
        <v>kies soort opvang</v>
      </c>
      <c r="G45" s="197"/>
      <c r="H45" s="201"/>
      <c r="I45" s="201"/>
      <c r="J45" s="201"/>
      <c r="K45" s="201"/>
      <c r="L45" s="201"/>
      <c r="M45" s="201"/>
      <c r="N45" s="201"/>
      <c r="O45" s="80">
        <f>SUM(Tabel2[[#This Row],[1]:[5]])</f>
        <v>0</v>
      </c>
      <c r="P45" s="198" t="str">
        <f>IF(ISBLANK(Tabel2[[#This Row],[Soort opvang ]]),"€0,00",F45*O45)</f>
        <v>€0,00</v>
      </c>
    </row>
    <row r="46" spans="2:16" x14ac:dyDescent="0.35">
      <c r="B46" s="199"/>
      <c r="C46" s="200"/>
      <c r="D46" s="200"/>
      <c r="E46" s="197"/>
      <c r="F46" s="197" t="str">
        <f>IF(ISBLANK(Tabel2[[#This Row],[Soort opvang ]]),"kies soort opvang",VLOOKUP(Tabel2[[#This Row],[Soort opvang ]],Tabel1[],2,))</f>
        <v>kies soort opvang</v>
      </c>
      <c r="G46" s="197"/>
      <c r="H46" s="201"/>
      <c r="I46" s="201"/>
      <c r="J46" s="201"/>
      <c r="K46" s="201"/>
      <c r="L46" s="201"/>
      <c r="M46" s="201"/>
      <c r="N46" s="201"/>
      <c r="O46" s="80">
        <f>SUM(Tabel2[[#This Row],[1]:[5]])</f>
        <v>0</v>
      </c>
      <c r="P46" s="198" t="str">
        <f>IF(ISBLANK(Tabel2[[#This Row],[Soort opvang ]]),"€0,00",F46*O46)</f>
        <v>€0,00</v>
      </c>
    </row>
    <row r="47" spans="2:16" x14ac:dyDescent="0.35">
      <c r="B47" s="199"/>
      <c r="C47" s="200"/>
      <c r="D47" s="200"/>
      <c r="E47" s="197"/>
      <c r="F47" s="197" t="str">
        <f>IF(ISBLANK(Tabel2[[#This Row],[Soort opvang ]]),"kies soort opvang",VLOOKUP(Tabel2[[#This Row],[Soort opvang ]],Tabel1[],2,))</f>
        <v>kies soort opvang</v>
      </c>
      <c r="G47" s="197"/>
      <c r="H47" s="201"/>
      <c r="I47" s="201"/>
      <c r="J47" s="201"/>
      <c r="K47" s="201"/>
      <c r="L47" s="201"/>
      <c r="M47" s="201"/>
      <c r="N47" s="201"/>
      <c r="O47" s="80">
        <f>SUM(Tabel2[[#This Row],[1]:[5]])</f>
        <v>0</v>
      </c>
      <c r="P47" s="198" t="str">
        <f>IF(ISBLANK(Tabel2[[#This Row],[Soort opvang ]]),"€0,00",F47*O47)</f>
        <v>€0,00</v>
      </c>
    </row>
    <row r="48" spans="2:16" x14ac:dyDescent="0.35">
      <c r="B48" s="199"/>
      <c r="C48" s="200"/>
      <c r="D48" s="200"/>
      <c r="E48" s="197"/>
      <c r="F48" s="197" t="str">
        <f>IF(ISBLANK(Tabel2[[#This Row],[Soort opvang ]]),"kies soort opvang",VLOOKUP(Tabel2[[#This Row],[Soort opvang ]],Tabel1[],2,))</f>
        <v>kies soort opvang</v>
      </c>
      <c r="G48" s="197"/>
      <c r="H48" s="201"/>
      <c r="I48" s="201"/>
      <c r="J48" s="201"/>
      <c r="K48" s="201"/>
      <c r="L48" s="201"/>
      <c r="M48" s="201"/>
      <c r="N48" s="201"/>
      <c r="O48" s="80">
        <f>SUM(Tabel2[[#This Row],[1]:[5]])</f>
        <v>0</v>
      </c>
      <c r="P48" s="198" t="str">
        <f>IF(ISBLANK(Tabel2[[#This Row],[Soort opvang ]]),"€0,00",F48*O48)</f>
        <v>€0,00</v>
      </c>
    </row>
    <row r="49" spans="2:16" x14ac:dyDescent="0.35">
      <c r="B49" s="199"/>
      <c r="C49" s="200"/>
      <c r="D49" s="200"/>
      <c r="E49" s="197"/>
      <c r="F49" s="197" t="str">
        <f>IF(ISBLANK(Tabel2[[#This Row],[Soort opvang ]]),"kies soort opvang",VLOOKUP(Tabel2[[#This Row],[Soort opvang ]],Tabel1[],2,))</f>
        <v>kies soort opvang</v>
      </c>
      <c r="G49" s="197"/>
      <c r="H49" s="201"/>
      <c r="I49" s="201"/>
      <c r="J49" s="201"/>
      <c r="K49" s="201"/>
      <c r="L49" s="201"/>
      <c r="M49" s="201"/>
      <c r="N49" s="201"/>
      <c r="O49" s="80">
        <f>SUM(Tabel2[[#This Row],[1]:[5]])</f>
        <v>0</v>
      </c>
      <c r="P49" s="198" t="str">
        <f>IF(ISBLANK(Tabel2[[#This Row],[Soort opvang ]]),"€0,00",F49*O49)</f>
        <v>€0,00</v>
      </c>
    </row>
    <row r="50" spans="2:16" x14ac:dyDescent="0.35">
      <c r="B50" s="199"/>
      <c r="C50" s="200"/>
      <c r="D50" s="200"/>
      <c r="E50" s="197"/>
      <c r="F50" s="197" t="str">
        <f>IF(ISBLANK(Tabel2[[#This Row],[Soort opvang ]]),"kies soort opvang",VLOOKUP(Tabel2[[#This Row],[Soort opvang ]],Tabel1[],2,))</f>
        <v>kies soort opvang</v>
      </c>
      <c r="G50" s="197"/>
      <c r="H50" s="201"/>
      <c r="I50" s="201"/>
      <c r="J50" s="201"/>
      <c r="K50" s="201"/>
      <c r="L50" s="201"/>
      <c r="M50" s="201"/>
      <c r="N50" s="201"/>
      <c r="O50" s="80">
        <f>SUM(Tabel2[[#This Row],[1]:[5]])</f>
        <v>0</v>
      </c>
      <c r="P50" s="198" t="str">
        <f>IF(ISBLANK(Tabel2[[#This Row],[Soort opvang ]]),"€0,00",F50*O50)</f>
        <v>€0,00</v>
      </c>
    </row>
    <row r="51" spans="2:16" x14ac:dyDescent="0.35">
      <c r="B51" s="199"/>
      <c r="C51" s="200"/>
      <c r="D51" s="200"/>
      <c r="E51" s="197"/>
      <c r="F51" s="197" t="str">
        <f>IF(ISBLANK(Tabel2[[#This Row],[Soort opvang ]]),"kies soort opvang",VLOOKUP(Tabel2[[#This Row],[Soort opvang ]],Tabel1[],2,))</f>
        <v>kies soort opvang</v>
      </c>
      <c r="G51" s="197"/>
      <c r="H51" s="201"/>
      <c r="I51" s="201"/>
      <c r="J51" s="201"/>
      <c r="K51" s="201"/>
      <c r="L51" s="201"/>
      <c r="M51" s="201"/>
      <c r="N51" s="201"/>
      <c r="O51" s="80">
        <f>SUM(Tabel2[[#This Row],[1]:[5]])</f>
        <v>0</v>
      </c>
      <c r="P51" s="198" t="str">
        <f>IF(ISBLANK(Tabel2[[#This Row],[Soort opvang ]]),"€0,00",F51*O51)</f>
        <v>€0,00</v>
      </c>
    </row>
    <row r="52" spans="2:16" x14ac:dyDescent="0.35">
      <c r="B52" s="199"/>
      <c r="C52" s="200"/>
      <c r="D52" s="200"/>
      <c r="E52" s="197"/>
      <c r="F52" s="197" t="str">
        <f>IF(ISBLANK(Tabel2[[#This Row],[Soort opvang ]]),"kies soort opvang",VLOOKUP(Tabel2[[#This Row],[Soort opvang ]],Tabel1[],2,))</f>
        <v>kies soort opvang</v>
      </c>
      <c r="G52" s="197"/>
      <c r="H52" s="201"/>
      <c r="I52" s="201"/>
      <c r="J52" s="201"/>
      <c r="K52" s="201"/>
      <c r="L52" s="201"/>
      <c r="M52" s="201"/>
      <c r="N52" s="201"/>
      <c r="O52" s="80">
        <f>SUM(Tabel2[[#This Row],[1]:[5]])</f>
        <v>0</v>
      </c>
      <c r="P52" s="198" t="str">
        <f>IF(ISBLANK(Tabel2[[#This Row],[Soort opvang ]]),"€0,00",F52*O52)</f>
        <v>€0,00</v>
      </c>
    </row>
    <row r="53" spans="2:16" x14ac:dyDescent="0.35">
      <c r="B53" s="199"/>
      <c r="C53" s="200"/>
      <c r="D53" s="200"/>
      <c r="E53" s="197"/>
      <c r="F53" s="197" t="str">
        <f>IF(ISBLANK(Tabel2[[#This Row],[Soort opvang ]]),"kies soort opvang",VLOOKUP(Tabel2[[#This Row],[Soort opvang ]],Tabel1[],2,))</f>
        <v>kies soort opvang</v>
      </c>
      <c r="G53" s="197"/>
      <c r="H53" s="201"/>
      <c r="I53" s="201"/>
      <c r="J53" s="201"/>
      <c r="K53" s="201"/>
      <c r="L53" s="201"/>
      <c r="M53" s="201"/>
      <c r="N53" s="201"/>
      <c r="O53" s="80">
        <f>SUM(Tabel2[[#This Row],[1]:[5]])</f>
        <v>0</v>
      </c>
      <c r="P53" s="198" t="str">
        <f>IF(ISBLANK(Tabel2[[#This Row],[Soort opvang ]]),"€0,00",F53*O53)</f>
        <v>€0,00</v>
      </c>
    </row>
    <row r="54" spans="2:16" x14ac:dyDescent="0.35">
      <c r="B54" s="199"/>
      <c r="C54" s="200"/>
      <c r="D54" s="200"/>
      <c r="E54" s="197"/>
      <c r="F54" s="197" t="str">
        <f>IF(ISBLANK(Tabel2[[#This Row],[Soort opvang ]]),"kies soort opvang",VLOOKUP(Tabel2[[#This Row],[Soort opvang ]],Tabel1[],2,))</f>
        <v>kies soort opvang</v>
      </c>
      <c r="G54" s="197"/>
      <c r="H54" s="201"/>
      <c r="I54" s="201"/>
      <c r="J54" s="201"/>
      <c r="K54" s="201"/>
      <c r="L54" s="201"/>
      <c r="M54" s="201"/>
      <c r="N54" s="201"/>
      <c r="O54" s="80">
        <f>SUM(Tabel2[[#This Row],[1]:[5]])</f>
        <v>0</v>
      </c>
      <c r="P54" s="198" t="str">
        <f>IF(ISBLANK(Tabel2[[#This Row],[Soort opvang ]]),"€0,00",F54*O54)</f>
        <v>€0,00</v>
      </c>
    </row>
    <row r="55" spans="2:16" x14ac:dyDescent="0.35">
      <c r="B55" s="199"/>
      <c r="C55" s="200"/>
      <c r="D55" s="200"/>
      <c r="E55" s="197"/>
      <c r="F55" s="197" t="str">
        <f>IF(ISBLANK(Tabel2[[#This Row],[Soort opvang ]]),"kies soort opvang",VLOOKUP(Tabel2[[#This Row],[Soort opvang ]],Tabel1[],2,))</f>
        <v>kies soort opvang</v>
      </c>
      <c r="G55" s="197"/>
      <c r="H55" s="201"/>
      <c r="I55" s="201"/>
      <c r="J55" s="201"/>
      <c r="K55" s="201"/>
      <c r="L55" s="201"/>
      <c r="M55" s="201"/>
      <c r="N55" s="201"/>
      <c r="O55" s="80">
        <f>SUM(Tabel2[[#This Row],[1]:[5]])</f>
        <v>0</v>
      </c>
      <c r="P55" s="198" t="str">
        <f>IF(ISBLANK(Tabel2[[#This Row],[Soort opvang ]]),"€0,00",F55*O55)</f>
        <v>€0,00</v>
      </c>
    </row>
    <row r="56" spans="2:16" x14ac:dyDescent="0.35">
      <c r="B56" s="199"/>
      <c r="C56" s="200"/>
      <c r="D56" s="200"/>
      <c r="E56" s="197"/>
      <c r="F56" s="197" t="str">
        <f>IF(ISBLANK(Tabel2[[#This Row],[Soort opvang ]]),"kies soort opvang",VLOOKUP(Tabel2[[#This Row],[Soort opvang ]],Tabel1[],2,))</f>
        <v>kies soort opvang</v>
      </c>
      <c r="G56" s="197"/>
      <c r="H56" s="201"/>
      <c r="I56" s="201"/>
      <c r="J56" s="201"/>
      <c r="K56" s="201"/>
      <c r="L56" s="201"/>
      <c r="M56" s="201"/>
      <c r="N56" s="201"/>
      <c r="O56" s="80">
        <f>SUM(Tabel2[[#This Row],[1]:[5]])</f>
        <v>0</v>
      </c>
      <c r="P56" s="198" t="str">
        <f>IF(ISBLANK(Tabel2[[#This Row],[Soort opvang ]]),"€0,00",F56*O56)</f>
        <v>€0,00</v>
      </c>
    </row>
    <row r="57" spans="2:16" x14ac:dyDescent="0.35">
      <c r="B57" s="199"/>
      <c r="C57" s="200"/>
      <c r="D57" s="200"/>
      <c r="E57" s="197"/>
      <c r="F57" s="197" t="str">
        <f>IF(ISBLANK(Tabel2[[#This Row],[Soort opvang ]]),"kies soort opvang",VLOOKUP(Tabel2[[#This Row],[Soort opvang ]],Tabel1[],2,))</f>
        <v>kies soort opvang</v>
      </c>
      <c r="G57" s="197"/>
      <c r="H57" s="201"/>
      <c r="I57" s="201"/>
      <c r="J57" s="201"/>
      <c r="K57" s="201"/>
      <c r="L57" s="201"/>
      <c r="M57" s="201"/>
      <c r="N57" s="201"/>
      <c r="O57" s="80">
        <f>SUM(Tabel2[[#This Row],[1]:[5]])</f>
        <v>0</v>
      </c>
      <c r="P57" s="198" t="str">
        <f>IF(ISBLANK(Tabel2[[#This Row],[Soort opvang ]]),"€0,00",F57*O57)</f>
        <v>€0,00</v>
      </c>
    </row>
    <row r="58" spans="2:16" x14ac:dyDescent="0.35">
      <c r="B58" s="199"/>
      <c r="C58" s="200"/>
      <c r="D58" s="200"/>
      <c r="E58" s="197"/>
      <c r="F58" s="197" t="str">
        <f>IF(ISBLANK(Tabel2[[#This Row],[Soort opvang ]]),"kies soort opvang",VLOOKUP(Tabel2[[#This Row],[Soort opvang ]],Tabel1[],2,))</f>
        <v>kies soort opvang</v>
      </c>
      <c r="G58" s="197"/>
      <c r="H58" s="201"/>
      <c r="I58" s="201"/>
      <c r="J58" s="201"/>
      <c r="K58" s="201"/>
      <c r="L58" s="201"/>
      <c r="M58" s="201"/>
      <c r="N58" s="201"/>
      <c r="O58" s="80">
        <f>SUM(Tabel2[[#This Row],[1]:[5]])</f>
        <v>0</v>
      </c>
      <c r="P58" s="198" t="str">
        <f>IF(ISBLANK(Tabel2[[#This Row],[Soort opvang ]]),"€0,00",F58*O58)</f>
        <v>€0,00</v>
      </c>
    </row>
    <row r="59" spans="2:16" x14ac:dyDescent="0.35">
      <c r="B59" s="199"/>
      <c r="C59" s="200"/>
      <c r="D59" s="200"/>
      <c r="E59" s="197"/>
      <c r="F59" s="197" t="str">
        <f>IF(ISBLANK(Tabel2[[#This Row],[Soort opvang ]]),"kies soort opvang",VLOOKUP(Tabel2[[#This Row],[Soort opvang ]],Tabel1[],2,))</f>
        <v>kies soort opvang</v>
      </c>
      <c r="G59" s="197"/>
      <c r="H59" s="201"/>
      <c r="I59" s="201"/>
      <c r="J59" s="201"/>
      <c r="K59" s="201"/>
      <c r="L59" s="201"/>
      <c r="M59" s="201"/>
      <c r="N59" s="201"/>
      <c r="O59" s="80">
        <f>SUM(Tabel2[[#This Row],[1]:[5]])</f>
        <v>0</v>
      </c>
      <c r="P59" s="198" t="str">
        <f>IF(ISBLANK(Tabel2[[#This Row],[Soort opvang ]]),"€0,00",F59*O59)</f>
        <v>€0,00</v>
      </c>
    </row>
    <row r="60" spans="2:16" x14ac:dyDescent="0.35">
      <c r="B60" s="199"/>
      <c r="C60" s="200"/>
      <c r="D60" s="200"/>
      <c r="E60" s="197"/>
      <c r="F60" s="197" t="str">
        <f>IF(ISBLANK(Tabel2[[#This Row],[Soort opvang ]]),"kies soort opvang",VLOOKUP(Tabel2[[#This Row],[Soort opvang ]],Tabel1[],2,))</f>
        <v>kies soort opvang</v>
      </c>
      <c r="G60" s="197"/>
      <c r="H60" s="201"/>
      <c r="I60" s="201"/>
      <c r="J60" s="201"/>
      <c r="K60" s="201"/>
      <c r="L60" s="201"/>
      <c r="M60" s="201"/>
      <c r="N60" s="201"/>
      <c r="O60" s="80">
        <f>SUM(Tabel2[[#This Row],[1]:[5]])</f>
        <v>0</v>
      </c>
      <c r="P60" s="198" t="str">
        <f>IF(ISBLANK(Tabel2[[#This Row],[Soort opvang ]]),"€0,00",F60*O60)</f>
        <v>€0,00</v>
      </c>
    </row>
    <row r="61" spans="2:16" x14ac:dyDescent="0.35">
      <c r="B61" s="199"/>
      <c r="C61" s="200"/>
      <c r="D61" s="200"/>
      <c r="E61" s="197"/>
      <c r="F61" s="197" t="str">
        <f>IF(ISBLANK(Tabel2[[#This Row],[Soort opvang ]]),"kies soort opvang",VLOOKUP(Tabel2[[#This Row],[Soort opvang ]],Tabel1[],2,))</f>
        <v>kies soort opvang</v>
      </c>
      <c r="G61" s="197"/>
      <c r="H61" s="201"/>
      <c r="I61" s="201"/>
      <c r="J61" s="201"/>
      <c r="K61" s="201"/>
      <c r="L61" s="201"/>
      <c r="M61" s="201"/>
      <c r="N61" s="201"/>
      <c r="O61" s="80">
        <f>SUM(Tabel2[[#This Row],[1]:[5]])</f>
        <v>0</v>
      </c>
      <c r="P61" s="198" t="str">
        <f>IF(ISBLANK(Tabel2[[#This Row],[Soort opvang ]]),"€0,00",F61*O61)</f>
        <v>€0,00</v>
      </c>
    </row>
    <row r="62" spans="2:16" x14ac:dyDescent="0.35">
      <c r="B62" s="199"/>
      <c r="C62" s="200"/>
      <c r="D62" s="200"/>
      <c r="E62" s="197"/>
      <c r="F62" s="197" t="str">
        <f>IF(ISBLANK(Tabel2[[#This Row],[Soort opvang ]]),"kies soort opvang",VLOOKUP(Tabel2[[#This Row],[Soort opvang ]],Tabel1[],2,))</f>
        <v>kies soort opvang</v>
      </c>
      <c r="G62" s="197"/>
      <c r="H62" s="201"/>
      <c r="I62" s="201"/>
      <c r="J62" s="201"/>
      <c r="K62" s="201"/>
      <c r="L62" s="201"/>
      <c r="M62" s="201"/>
      <c r="N62" s="201"/>
      <c r="O62" s="80">
        <f>SUM(Tabel2[[#This Row],[1]:[5]])</f>
        <v>0</v>
      </c>
      <c r="P62" s="198" t="str">
        <f>IF(ISBLANK(Tabel2[[#This Row],[Soort opvang ]]),"€0,00",F62*O62)</f>
        <v>€0,00</v>
      </c>
    </row>
  </sheetData>
  <sheetProtection formatCells="0"/>
  <mergeCells count="2">
    <mergeCell ref="J3:K3"/>
    <mergeCell ref="J2:N2"/>
  </mergeCells>
  <phoneticPr fontId="11" type="noConversion"/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33E070-BF05-4907-933C-C66DF3EF312F}">
          <x14:formula1>
            <xm:f>Keuzemenu!$C$2:$C$13</xm:f>
          </x14:formula1>
          <xm:sqref>J2:N2</xm:sqref>
        </x14:dataValidation>
        <x14:dataValidation type="list" allowBlank="1" showInputMessage="1" showErrorMessage="1" xr:uid="{B7FB99CD-5B39-4B2C-A7CB-C85CF0F0E9AA}">
          <x14:formula1>
            <xm:f>Keuzemenu!$E$2:$E$6</xm:f>
          </x14:formula1>
          <xm:sqref>G5:G16</xm:sqref>
        </x14:dataValidation>
        <x14:dataValidation type="list" allowBlank="1" showInputMessage="1" showErrorMessage="1" xr:uid="{313EEA02-B658-4CD9-8B7D-DAFC4232910D}">
          <x14:formula1>
            <xm:f>Keuzemenu!$A$4:$A$21</xm:f>
          </x14:formula1>
          <xm:sqref>E5:E62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8A74-A192-4750-B6B9-1AC4849AD3AD}">
  <dimension ref="A1:E14"/>
  <sheetViews>
    <sheetView workbookViewId="0">
      <selection activeCell="C13" sqref="C13"/>
    </sheetView>
  </sheetViews>
  <sheetFormatPr defaultRowHeight="14.5" x14ac:dyDescent="0.35"/>
  <cols>
    <col min="1" max="1" width="40.54296875" customWidth="1"/>
    <col min="2" max="2" width="48.26953125" customWidth="1"/>
    <col min="3" max="3" width="20.81640625" customWidth="1"/>
  </cols>
  <sheetData>
    <row r="1" spans="1:5" x14ac:dyDescent="0.35">
      <c r="A1" t="s">
        <v>56</v>
      </c>
    </row>
    <row r="2" spans="1:5" x14ac:dyDescent="0.35">
      <c r="C2" s="58" t="s">
        <v>79</v>
      </c>
      <c r="E2" s="212">
        <v>0</v>
      </c>
    </row>
    <row r="3" spans="1:5" x14ac:dyDescent="0.35">
      <c r="A3" s="202" t="s">
        <v>91</v>
      </c>
      <c r="B3" s="84" t="s">
        <v>99</v>
      </c>
      <c r="C3" s="58" t="s">
        <v>80</v>
      </c>
      <c r="E3" s="211" t="s">
        <v>104</v>
      </c>
    </row>
    <row r="4" spans="1:5" x14ac:dyDescent="0.35">
      <c r="A4" s="84" t="s">
        <v>97</v>
      </c>
      <c r="B4" s="204">
        <v>0.28999999999999998</v>
      </c>
      <c r="C4" t="s">
        <v>81</v>
      </c>
      <c r="E4" s="212" t="s">
        <v>105</v>
      </c>
    </row>
    <row r="5" spans="1:5" x14ac:dyDescent="0.35">
      <c r="A5" s="84" t="s">
        <v>95</v>
      </c>
      <c r="B5" s="205">
        <v>7.31</v>
      </c>
      <c r="C5" s="58" t="s">
        <v>82</v>
      </c>
      <c r="E5" s="212" t="s">
        <v>106</v>
      </c>
    </row>
    <row r="6" spans="1:5" x14ac:dyDescent="0.35">
      <c r="A6" s="84" t="s">
        <v>98</v>
      </c>
      <c r="B6" s="205">
        <v>0.34</v>
      </c>
      <c r="C6" s="58" t="s">
        <v>83</v>
      </c>
      <c r="E6" s="212" t="s">
        <v>107</v>
      </c>
    </row>
    <row r="7" spans="1:5" x14ac:dyDescent="0.35">
      <c r="A7" s="84" t="s">
        <v>96</v>
      </c>
      <c r="B7" s="205">
        <v>0.26</v>
      </c>
      <c r="C7" s="58" t="s">
        <v>84</v>
      </c>
      <c r="E7" s="210"/>
    </row>
    <row r="8" spans="1:5" x14ac:dyDescent="0.35">
      <c r="A8" s="84" t="s">
        <v>94</v>
      </c>
      <c r="B8" s="205">
        <v>6.52</v>
      </c>
      <c r="C8" s="58" t="s">
        <v>85</v>
      </c>
      <c r="E8" s="210"/>
    </row>
    <row r="9" spans="1:5" x14ac:dyDescent="0.35">
      <c r="A9" s="84" t="s">
        <v>100</v>
      </c>
      <c r="B9" s="206">
        <v>13.74</v>
      </c>
      <c r="C9" s="58" t="s">
        <v>86</v>
      </c>
      <c r="E9" s="210"/>
    </row>
    <row r="10" spans="1:5" x14ac:dyDescent="0.35">
      <c r="A10" s="84" t="s">
        <v>93</v>
      </c>
      <c r="B10" s="206">
        <v>11.12</v>
      </c>
      <c r="C10" s="58" t="s">
        <v>87</v>
      </c>
      <c r="E10" s="210"/>
    </row>
    <row r="11" spans="1:5" x14ac:dyDescent="0.35">
      <c r="A11" s="84" t="s">
        <v>92</v>
      </c>
      <c r="B11" s="203">
        <v>8.5</v>
      </c>
      <c r="C11" s="58" t="s">
        <v>88</v>
      </c>
      <c r="E11" s="210"/>
    </row>
    <row r="12" spans="1:5" x14ac:dyDescent="0.35">
      <c r="A12" s="222" t="s">
        <v>108</v>
      </c>
      <c r="B12" s="223">
        <v>8.5</v>
      </c>
      <c r="C12" s="58" t="s">
        <v>89</v>
      </c>
      <c r="E12" s="210"/>
    </row>
    <row r="13" spans="1:5" x14ac:dyDescent="0.35">
      <c r="A13" s="222" t="s">
        <v>2</v>
      </c>
      <c r="B13" s="223">
        <v>8.5</v>
      </c>
      <c r="C13" s="58" t="s">
        <v>90</v>
      </c>
      <c r="E13" s="210"/>
    </row>
    <row r="14" spans="1:5" x14ac:dyDescent="0.35">
      <c r="A14" s="222" t="s">
        <v>109</v>
      </c>
      <c r="B14" s="223">
        <v>8.5</v>
      </c>
    </row>
  </sheetData>
  <phoneticPr fontId="11" type="noConversion"/>
  <conditionalFormatting sqref="B9">
    <cfRule type="cellIs" dxfId="6" priority="3" stopIfTrue="1" operator="greaterThan">
      <formula>55184.83</formula>
    </cfRule>
    <cfRule type="cellIs" dxfId="5" priority="4" stopIfTrue="1" operator="greaterThan">
      <formula>55184.83</formula>
    </cfRule>
    <cfRule type="cellIs" dxfId="4" priority="5" stopIfTrue="1" operator="greaterThan">
      <formula>$G$10</formula>
    </cfRule>
  </conditionalFormatting>
  <conditionalFormatting sqref="B10">
    <cfRule type="cellIs" dxfId="3" priority="1" stopIfTrue="1" operator="greaterThan">
      <formula>$G$16</formula>
    </cfRule>
    <cfRule type="cellIs" dxfId="2" priority="2" stopIfTrue="1" operator="greaterThan">
      <formula>2482.2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5"/>
  <sheetViews>
    <sheetView workbookViewId="0">
      <selection activeCell="H30" sqref="H30"/>
    </sheetView>
  </sheetViews>
  <sheetFormatPr defaultRowHeight="14.5" x14ac:dyDescent="0.35"/>
  <cols>
    <col min="1" max="1" width="23" bestFit="1" customWidth="1"/>
  </cols>
  <sheetData>
    <row r="1" spans="1:1" x14ac:dyDescent="0.35">
      <c r="A1" t="s">
        <v>50</v>
      </c>
    </row>
    <row r="2" spans="1:1" x14ac:dyDescent="0.35">
      <c r="A2" t="s">
        <v>51</v>
      </c>
    </row>
    <row r="3" spans="1:1" x14ac:dyDescent="0.35">
      <c r="A3" t="s">
        <v>2</v>
      </c>
    </row>
    <row r="4" spans="1:1" x14ac:dyDescent="0.35">
      <c r="A4" t="s">
        <v>52</v>
      </c>
    </row>
    <row r="5" spans="1:1" x14ac:dyDescent="0.35">
      <c r="A5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F20" sqref="F20"/>
    </sheetView>
  </sheetViews>
  <sheetFormatPr defaultRowHeight="14.5" x14ac:dyDescent="0.35"/>
  <cols>
    <col min="1" max="1" width="34" customWidth="1"/>
    <col min="2" max="2" width="12.54296875" bestFit="1" customWidth="1"/>
    <col min="3" max="3" width="7.453125" bestFit="1" customWidth="1"/>
    <col min="4" max="4" width="17.7265625" bestFit="1" customWidth="1"/>
    <col min="5" max="5" width="12.54296875" bestFit="1" customWidth="1"/>
    <col min="6" max="6" width="6" customWidth="1"/>
    <col min="7" max="7" width="13.453125" bestFit="1" customWidth="1"/>
  </cols>
  <sheetData>
    <row r="1" spans="1:7" ht="19" thickBot="1" x14ac:dyDescent="0.5">
      <c r="A1" s="328" t="s">
        <v>53</v>
      </c>
      <c r="B1" s="329"/>
      <c r="C1" s="329"/>
      <c r="D1" s="329"/>
      <c r="E1" s="329"/>
      <c r="F1" s="329"/>
      <c r="G1" s="330"/>
    </row>
    <row r="2" spans="1:7" x14ac:dyDescent="0.35">
      <c r="A2" s="331" t="s">
        <v>58</v>
      </c>
      <c r="B2" s="332"/>
      <c r="C2" s="332"/>
      <c r="D2" s="332"/>
      <c r="E2" s="332"/>
      <c r="F2" s="332"/>
      <c r="G2" s="333"/>
    </row>
    <row r="3" spans="1:7" x14ac:dyDescent="0.35">
      <c r="A3" s="63" t="s">
        <v>57</v>
      </c>
      <c r="B3" s="64"/>
      <c r="C3" s="65"/>
      <c r="D3" s="65"/>
      <c r="E3" s="66"/>
      <c r="F3" s="66"/>
      <c r="G3" s="67"/>
    </row>
    <row r="4" spans="1:7" x14ac:dyDescent="0.35">
      <c r="A4" s="63"/>
      <c r="B4" s="64"/>
      <c r="C4" s="65"/>
      <c r="D4" s="65"/>
      <c r="E4" s="66"/>
      <c r="F4" s="66"/>
      <c r="G4" s="67"/>
    </row>
    <row r="5" spans="1:7" x14ac:dyDescent="0.35">
      <c r="A5" s="63"/>
      <c r="B5" s="64"/>
      <c r="C5" s="65"/>
      <c r="D5" s="65"/>
      <c r="E5" s="66"/>
      <c r="F5" s="66"/>
      <c r="G5" s="67"/>
    </row>
    <row r="6" spans="1:7" ht="15" thickBot="1" x14ac:dyDescent="0.4">
      <c r="A6" s="68"/>
      <c r="B6" s="69"/>
      <c r="C6" s="70"/>
      <c r="D6" s="70"/>
      <c r="E6" s="71"/>
      <c r="F6" s="71"/>
      <c r="G6" s="72"/>
    </row>
    <row r="7" spans="1:7" x14ac:dyDescent="0.35">
      <c r="A7" s="334" t="s">
        <v>27</v>
      </c>
      <c r="B7" s="335"/>
      <c r="C7" s="336"/>
      <c r="D7" s="337" t="s">
        <v>4</v>
      </c>
      <c r="E7" s="338"/>
      <c r="F7" s="338"/>
      <c r="G7" s="339"/>
    </row>
    <row r="8" spans="1:7" x14ac:dyDescent="0.35">
      <c r="A8" s="340" t="s">
        <v>54</v>
      </c>
      <c r="B8" s="341"/>
      <c r="C8" s="342"/>
      <c r="D8" s="74" t="s">
        <v>40</v>
      </c>
      <c r="E8" s="73" t="s">
        <v>56</v>
      </c>
      <c r="F8" s="75" t="s">
        <v>7</v>
      </c>
      <c r="G8" s="74" t="s">
        <v>42</v>
      </c>
    </row>
    <row r="9" spans="1:7" x14ac:dyDescent="0.35">
      <c r="A9" s="324" t="s">
        <v>55</v>
      </c>
      <c r="B9" s="324"/>
      <c r="C9" s="324"/>
      <c r="D9" s="325"/>
      <c r="E9" s="326"/>
      <c r="F9" s="326"/>
      <c r="G9" s="327"/>
    </row>
    <row r="10" spans="1:7" x14ac:dyDescent="0.35">
      <c r="A10" s="315"/>
      <c r="B10" s="316"/>
      <c r="C10" s="317"/>
      <c r="D10" s="76"/>
      <c r="E10" s="76"/>
      <c r="F10" s="75"/>
      <c r="G10" s="76"/>
    </row>
    <row r="11" spans="1:7" x14ac:dyDescent="0.35">
      <c r="A11" s="315"/>
      <c r="B11" s="316"/>
      <c r="C11" s="317"/>
      <c r="D11" s="76"/>
      <c r="E11" s="76"/>
      <c r="F11" s="75"/>
      <c r="G11" s="76"/>
    </row>
    <row r="12" spans="1:7" x14ac:dyDescent="0.35">
      <c r="A12" s="315"/>
      <c r="B12" s="316"/>
      <c r="C12" s="317"/>
      <c r="D12" s="76"/>
      <c r="E12" s="76"/>
      <c r="F12" s="75"/>
      <c r="G12" s="76"/>
    </row>
    <row r="13" spans="1:7" ht="15" thickBot="1" x14ac:dyDescent="0.4">
      <c r="A13" s="318"/>
      <c r="B13" s="319"/>
      <c r="C13" s="320"/>
      <c r="D13" s="76"/>
      <c r="E13" s="76"/>
      <c r="F13" s="75"/>
      <c r="G13" s="76"/>
    </row>
    <row r="14" spans="1:7" ht="15" thickBot="1" x14ac:dyDescent="0.4">
      <c r="A14" s="321" t="s">
        <v>15</v>
      </c>
      <c r="B14" s="322"/>
      <c r="C14" s="323"/>
      <c r="D14" s="78">
        <f>SUM(D10:D13)</f>
        <v>0</v>
      </c>
      <c r="E14" s="77">
        <f>SUM(E10:E13)</f>
        <v>0</v>
      </c>
      <c r="F14" s="77">
        <f>SUM(F10:F13)</f>
        <v>0</v>
      </c>
      <c r="G14" s="78">
        <f>SUM(G10:G13)</f>
        <v>0</v>
      </c>
    </row>
  </sheetData>
  <mergeCells count="12">
    <mergeCell ref="A9:C9"/>
    <mergeCell ref="D9:G9"/>
    <mergeCell ref="A1:G1"/>
    <mergeCell ref="A2:G2"/>
    <mergeCell ref="A7:C7"/>
    <mergeCell ref="D7:G7"/>
    <mergeCell ref="A8:C8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SourceItemID xmlns="48419780-830a-4448-9ea2-91a936cdaf05" xsi:nil="true"/>
    <AxSourceListID xmlns="48419780-830a-4448-9ea2-91a936cdaf05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s l 5 Q V A K r x z 2 j A A A A 9 Q A A A B I A H A B D b 2 5 m a W c v U G F j a 2 F n Z S 5 4 b W w g o h g A K K A U A A A A A A A A A A A A A A A A A A A A A A A A A A A A h Y + x D o I w G I R f h X S n L e h A y E 8 Z X M G Y m B j X p l R s h B 9 D i + X d H H w k X 0 G M o m 6 O d 9 9 d c n e / 3 i A f 2 y a 4 6 N 6 a D j M S U U 4 C j a q r D N Y Z G d w h T E g u Y C P V S d Y 6 m M J o 0 9 G a j B y d O 6 e M e e + p X 9 C u r 1 n M e c T 2 Z b F V R 9 3 K 0 K B 1 E p U m n 1 b 1 v 0 U E 7 F 5 j R E y T J U 3 4 N A n Y 7 E F p 8 M v j i T 3 p j w m r o X F D r w U 2 4 b o A N k t g 7 w v i A V B L A w Q U A A I A C A C y X l B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l 5 Q V C i K R 7 g O A A A A E Q A A A B M A H A B G b 3 J t d W x h c y 9 T Z W N 0 a W 9 u M S 5 t I K I Y A C i g F A A A A A A A A A A A A A A A A A A A A A A A A A A A A C t O T S 7 J z M 9 T C I b Q h t Y A U E s B A i 0 A F A A C A A g A s l 5 Q V A K r x z 2 j A A A A 9 Q A A A B I A A A A A A A A A A A A A A A A A A A A A A E N v b m Z p Z y 9 Q Y W N r Y W d l L n h t b F B L A Q I t A B Q A A g A I A L J e U F Q P y u m r p A A A A O k A A A A T A A A A A A A A A A A A A A A A A O 8 A A A B b Q 2 9 u d G V u d F 9 U e X B l c 1 0 u e G 1 s U E s B A i 0 A F A A C A A g A s l 5 Q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L 9 B A U D p S l A o r p z 6 G 8 A 1 s c A A A A A A g A A A A A A A 2 Y A A M A A A A A Q A A A A 5 x y g g O p 9 i Q k R y G 7 F i K A N d w A A A A A E g A A A o A A A A B A A A A B 8 i g Z z E C n e X p 9 E V Y X c l N Q 0 U A A A A I f v o v V O W P s 8 a v P J n 4 R Q c q e I p i Q 8 o y o C k m Y w C d t 7 Y T r h g L I E G a Z G G M o 1 w V p h b 2 + h 8 d P s 5 A 0 c N b c Z M a F C h P 8 x m v i g l C x d t X + L B N t f Z h P 4 B y B P F A A A A J j k z T K m v x I A O j V Z h o a u + w C M z u y 3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345406B6C4D419E51467ECADE0DA6" ma:contentTypeVersion="3" ma:contentTypeDescription="Een nieuw document maken." ma:contentTypeScope="" ma:versionID="53b6b84248bad778ded79d7917aaa680">
  <xsd:schema xmlns:xsd="http://www.w3.org/2001/XMLSchema" xmlns:xs="http://www.w3.org/2001/XMLSchema" xmlns:p="http://schemas.microsoft.com/office/2006/metadata/properties" xmlns:ns2="48419780-830a-4448-9ea2-91a936cdaf05" targetNamespace="http://schemas.microsoft.com/office/2006/metadata/properties" ma:root="true" ma:fieldsID="426a365363937e41ff08109155f2a1c3" ns2:_="">
    <xsd:import namespace="48419780-830a-4448-9ea2-91a936cdaf05"/>
    <xsd:element name="properties">
      <xsd:complexType>
        <xsd:sequence>
          <xsd:element name="documentManagement">
            <xsd:complexType>
              <xsd:all>
                <xsd:element ref="ns2:AxSourceListID" minOccurs="0"/>
                <xsd:element ref="ns2:AxSource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19780-830a-4448-9ea2-91a936cdaf05" elementFormDefault="qualified">
    <xsd:import namespace="http://schemas.microsoft.com/office/2006/documentManagement/types"/>
    <xsd:import namespace="http://schemas.microsoft.com/office/infopath/2007/PartnerControls"/>
    <xsd:element name="AxSourceListID" ma:index="8" nillable="true" ma:displayName="AxSourceListID" ma:hidden="true" ma:internalName="AxSourceListID">
      <xsd:simpleType>
        <xsd:restriction base="dms:Unknown"/>
      </xsd:simpleType>
    </xsd:element>
    <xsd:element name="AxSourceItemID" ma:index="9" nillable="true" ma:displayName="AxSourceItemID" ma:hidden="true" ma:internalName="AxSourceItem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95051-D7BA-4B62-8766-8AB8A7B26A99}">
  <ds:schemaRefs>
    <ds:schemaRef ds:uri="http://schemas.microsoft.com/office/2006/documentManagement/types"/>
    <ds:schemaRef ds:uri="http://schemas.microsoft.com/office/infopath/2007/PartnerControls"/>
    <ds:schemaRef ds:uri="48419780-830a-4448-9ea2-91a936cdaf0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4A2175-C960-47A2-A76A-4190C258F24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025B0DF-944C-4493-99DA-B0911EA9A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19780-830a-4448-9ea2-91a936cda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3A982F-2E75-4DC2-824F-4BB5B1E42B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Re-integratie</vt:lpstr>
      <vt:lpstr>Verantwoording kindregelingen</vt:lpstr>
      <vt:lpstr>Factuurregel per kind</vt:lpstr>
      <vt:lpstr>Keuzemenu</vt:lpstr>
      <vt:lpstr>Blad3</vt:lpstr>
      <vt:lpstr>Blad1</vt:lpstr>
    </vt:vector>
  </TitlesOfParts>
  <Company>DOWR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Zecic, Dino</dc:creator>
  <cp:lastModifiedBy>Arfman, Renate</cp:lastModifiedBy>
  <cp:lastPrinted>2018-07-03T13:00:09Z</cp:lastPrinted>
  <dcterms:created xsi:type="dcterms:W3CDTF">2017-03-23T07:45:19Z</dcterms:created>
  <dcterms:modified xsi:type="dcterms:W3CDTF">2023-01-09T12:04:16Z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0x010100588345406B6C4D419E51467ECADE0DA6</vt:lpwstr>
  </property>
</Properties>
</file>